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Foglio1" sheetId="1" r:id="rId1"/>
  </sheets>
  <definedNames>
    <definedName name="_xlnm.Print_Area" localSheetId="0">Foglio1!$A$1:$Q$83</definedName>
  </definedNames>
  <calcPr calcId="145621"/>
</workbook>
</file>

<file path=xl/calcChain.xml><?xml version="1.0" encoding="utf-8"?>
<calcChain xmlns="http://schemas.openxmlformats.org/spreadsheetml/2006/main">
  <c r="I79" i="1" l="1"/>
  <c r="J79" i="1"/>
  <c r="L79" i="1" s="1"/>
  <c r="H79" i="1"/>
  <c r="K6" i="1"/>
  <c r="B81" i="1"/>
  <c r="C79" i="1"/>
  <c r="B66" i="1" l="1"/>
  <c r="A64" i="1"/>
  <c r="B62" i="1"/>
  <c r="J71" i="1"/>
  <c r="G71" i="1"/>
  <c r="B71" i="1"/>
  <c r="A73" i="1"/>
  <c r="G67" i="1"/>
  <c r="J67" i="1" s="1"/>
  <c r="G63" i="1"/>
  <c r="J63" i="1" s="1"/>
  <c r="D36" i="1" l="1"/>
  <c r="E36" i="1" s="1"/>
  <c r="J36" i="1" s="1"/>
  <c r="K36" i="1" s="1"/>
  <c r="B30" i="1"/>
  <c r="H36" i="1" l="1"/>
  <c r="I36" i="1" s="1"/>
  <c r="J29" i="1"/>
  <c r="E29" i="1"/>
  <c r="J19" i="1"/>
  <c r="J20" i="1" s="1"/>
  <c r="I20" i="1"/>
  <c r="H20" i="1"/>
  <c r="E20" i="1"/>
  <c r="F20" i="1"/>
  <c r="H19" i="1"/>
  <c r="H22" i="1" s="1"/>
  <c r="K22" i="1" s="1"/>
  <c r="L21" i="1" s="1"/>
  <c r="E19" i="1"/>
  <c r="G19" i="1" s="1"/>
  <c r="G20" i="1" s="1"/>
  <c r="F19" i="1"/>
  <c r="M21" i="1" l="1"/>
  <c r="F29" i="1"/>
  <c r="H29" i="1" s="1"/>
  <c r="M29" i="1" s="1"/>
  <c r="G29" i="1"/>
  <c r="L36" i="1"/>
  <c r="N29" i="1"/>
  <c r="E14" i="1"/>
  <c r="F14" i="1" s="1"/>
  <c r="H14" i="1" s="1"/>
  <c r="J10" i="1"/>
  <c r="I10" i="1"/>
  <c r="H10" i="1"/>
  <c r="M10" i="1" s="1"/>
  <c r="J6" i="1"/>
  <c r="H6" i="1"/>
  <c r="N6" i="1" s="1"/>
  <c r="K29" i="1" l="1"/>
  <c r="L29" i="1" s="1"/>
  <c r="N21" i="1"/>
  <c r="O21" i="1"/>
  <c r="M14" i="1"/>
  <c r="K14" i="1"/>
  <c r="L14" i="1" s="1"/>
  <c r="K10" i="1"/>
  <c r="L10" i="1" s="1"/>
  <c r="N10" i="1"/>
  <c r="L6" i="1"/>
  <c r="O29" i="1"/>
  <c r="M6" i="1"/>
  <c r="O10" i="1" l="1"/>
  <c r="N14" i="1"/>
  <c r="O14" i="1"/>
  <c r="O6" i="1"/>
</calcChain>
</file>

<file path=xl/sharedStrings.xml><?xml version="1.0" encoding="utf-8"?>
<sst xmlns="http://schemas.openxmlformats.org/spreadsheetml/2006/main" count="175" uniqueCount="76">
  <si>
    <t>CALCOLO GALLEGGIANTI IN BALSA</t>
  </si>
  <si>
    <t xml:space="preserve">       ∏</t>
  </si>
  <si>
    <t>SPESSORE</t>
  </si>
  <si>
    <t xml:space="preserve"> RAGGIO</t>
  </si>
  <si>
    <t>VOLUME</t>
  </si>
  <si>
    <t>ALTEZZA</t>
  </si>
  <si>
    <t xml:space="preserve"> LUNGH.</t>
  </si>
  <si>
    <t>cm</t>
  </si>
  <si>
    <t>MASSA</t>
  </si>
  <si>
    <t>P.S.</t>
  </si>
  <si>
    <t>F.archim.</t>
  </si>
  <si>
    <t>F/N</t>
  </si>
  <si>
    <t>DENS.BALSA</t>
  </si>
  <si>
    <t>P.S. ACQUA</t>
  </si>
  <si>
    <t>f.peso</t>
  </si>
  <si>
    <t>gr /N</t>
  </si>
  <si>
    <t>F.GALLEGG.</t>
  </si>
  <si>
    <t>M.max/gr</t>
  </si>
  <si>
    <t xml:space="preserve">    LATO</t>
  </si>
  <si>
    <t>LATO</t>
  </si>
  <si>
    <t>APOTEMA</t>
  </si>
  <si>
    <t>AREA</t>
  </si>
  <si>
    <t xml:space="preserve">        CALCOLO DENSITA' DELLA BALSA</t>
  </si>
  <si>
    <t>LA CONOSCENZA REALE E NON IPOTETICA(QUELLA DATA DAI MANUALI)</t>
  </si>
  <si>
    <t xml:space="preserve">È INDISPENSABILE NEL CALCOLO PRECISO DEI GALLEGGIANTI CHE ANDREMO A </t>
  </si>
  <si>
    <t>COSTRUIRE PER AVERE RISULTATI VERITIERI E QUINDI REALI.-NEI MANUALI LA DENSITA' DELLA BALSA VIENE DATA APPROSSITIVAMENTE DA 0,05 A 0,20</t>
  </si>
  <si>
    <t>SOTTINTESO CHE 0,05 SARA' LA MIGLIORE MENTRE 0,20 QUELLA DI SCARTO.-</t>
  </si>
  <si>
    <t>PRENDIAMO AD ESEMPIO UNA PIASTRA QUADRATA  DI CENTIMETRI 5 X 5 -CON IL CALIBRO ANDREMO A FARE QUATTRO MISURAZIONI</t>
  </si>
  <si>
    <t>0,654/0,655/0,656/0,666 CHE ANDREMO A DIVIDERE PER IL NUMERO DELLE MISURAZIONI EFFETTUATE (IN QUESTO CASO 4) ED AVREMO</t>
  </si>
  <si>
    <t>UNO SPESSORE MEDIO 0,65775</t>
  </si>
  <si>
    <t>PESIAMO A QUESTO PUNTO LA PIASTRA CON UNA BILANCIA DI PRECISIONE CON 3 PESATURE 1,5 -1,55-1,60 E AVREMO COSI UNA PESATURA MEDIA DI</t>
  </si>
  <si>
    <t>CHE CORRISPONDE ANCHE ALLA MASSA</t>
  </si>
  <si>
    <t>CORPO A</t>
  </si>
  <si>
    <t>RAGGIO</t>
  </si>
  <si>
    <t xml:space="preserve">                Ø</t>
  </si>
  <si>
    <t>CORPO B</t>
  </si>
  <si>
    <t>LUNGH.</t>
  </si>
  <si>
    <t>VOL.TOT</t>
  </si>
  <si>
    <t>MAS. TOT</t>
  </si>
  <si>
    <t>VOL.A</t>
  </si>
  <si>
    <t>V0L.B</t>
  </si>
  <si>
    <t>VOL.TOT.</t>
  </si>
  <si>
    <t>FORME GALLEGGIANTI</t>
  </si>
  <si>
    <r>
      <t>CALCOLIAMO ORA IL VOLUME   V=5</t>
    </r>
    <r>
      <rPr>
        <sz val="12"/>
        <color theme="1"/>
        <rFont val="Calibri"/>
        <family val="2"/>
      </rPr>
      <t>²X0,65775 =cm³16,44 ± 0,5</t>
    </r>
  </si>
  <si>
    <r>
      <t>L'ERRORE EVENTUALE POTRA' ESSERE  EM=(1,6-1,5)/2=0,05 E QUINDI M=1,55</t>
    </r>
    <r>
      <rPr>
        <sz val="12"/>
        <color theme="1"/>
        <rFont val="Calibri"/>
        <family val="2"/>
      </rPr>
      <t>±0,05</t>
    </r>
  </si>
  <si>
    <r>
      <t>LA DENSITA' SARA' QUINDI  M/V=1,55/16,44=</t>
    </r>
    <r>
      <rPr>
        <sz val="12"/>
        <color rgb="FFFF0000"/>
        <rFont val="Calibri"/>
        <family val="2"/>
        <scheme val="minor"/>
      </rPr>
      <t>0,0942822</t>
    </r>
    <r>
      <rPr>
        <sz val="12"/>
        <color theme="1"/>
        <rFont val="Calibri"/>
        <family val="2"/>
        <scheme val="minor"/>
      </rPr>
      <t xml:space="preserve"> (UN'OTTIMA BALSA)</t>
    </r>
  </si>
  <si>
    <r>
      <t>0,20</t>
    </r>
    <r>
      <rPr>
        <sz val="12"/>
        <color theme="1"/>
        <rFont val="Calibri"/>
        <family val="2"/>
      </rPr>
      <t>&lt;</t>
    </r>
    <r>
      <rPr>
        <sz val="12"/>
        <color rgb="FFFF0000"/>
        <rFont val="Calibri"/>
        <family val="2"/>
      </rPr>
      <t>0,094</t>
    </r>
    <r>
      <rPr>
        <sz val="12"/>
        <rFont val="Calibri"/>
        <family val="2"/>
      </rPr>
      <t>&gt;</t>
    </r>
    <r>
      <rPr>
        <sz val="12"/>
        <color theme="1"/>
        <rFont val="Calibri"/>
        <family val="2"/>
      </rPr>
      <t>0,05</t>
    </r>
  </si>
  <si>
    <r>
      <t>cm</t>
    </r>
    <r>
      <rPr>
        <sz val="12"/>
        <color theme="1"/>
        <rFont val="Calibri"/>
        <family val="2"/>
      </rPr>
      <t>³</t>
    </r>
  </si>
  <si>
    <r>
      <t>gr/dm</t>
    </r>
    <r>
      <rPr>
        <sz val="12"/>
        <color theme="1"/>
        <rFont val="Calibri"/>
        <family val="2"/>
      </rPr>
      <t>³</t>
    </r>
  </si>
  <si>
    <r>
      <t xml:space="preserve">  gr/cm</t>
    </r>
    <r>
      <rPr>
        <sz val="12"/>
        <color theme="1"/>
        <rFont val="Calibri"/>
        <family val="2"/>
      </rPr>
      <t>³</t>
    </r>
  </si>
  <si>
    <r>
      <t>cm</t>
    </r>
    <r>
      <rPr>
        <sz val="12"/>
        <color theme="1"/>
        <rFont val="Calibri"/>
        <family val="2"/>
      </rPr>
      <t>²</t>
    </r>
  </si>
  <si>
    <r>
      <t xml:space="preserve">I VALORI SCRITTI IN </t>
    </r>
    <r>
      <rPr>
        <b/>
        <sz val="12"/>
        <color theme="3" tint="-0.249977111117893"/>
        <rFont val="Calibri"/>
        <family val="2"/>
        <scheme val="minor"/>
      </rPr>
      <t>BLU DOVRANNO ESSERE IMMESSI DALL'UTENTE.-</t>
    </r>
  </si>
  <si>
    <r>
      <t xml:space="preserve">IL RISULTATO IN </t>
    </r>
    <r>
      <rPr>
        <b/>
        <sz val="12"/>
        <color rgb="FFFF0000"/>
        <rFont val="Calibri"/>
        <family val="2"/>
        <scheme val="minor"/>
      </rPr>
      <t xml:space="preserve">ROSSO </t>
    </r>
    <r>
      <rPr>
        <b/>
        <sz val="12"/>
        <rFont val="Calibri"/>
        <family val="2"/>
        <scheme val="minor"/>
      </rPr>
      <t xml:space="preserve">E' </t>
    </r>
    <r>
      <rPr>
        <sz val="12"/>
        <rFont val="Calibri"/>
        <family val="2"/>
        <scheme val="minor"/>
      </rPr>
      <t>QUANTO PESO PUO' SOSTENERE LA VELA O GALLEGGIANTE</t>
    </r>
  </si>
  <si>
    <t>PER QUANTO CONCERNE I VOLUMI QUESTI VENGONO DIRETTAMENTE CALCOLATI DAL COMPUTER ,DOPO AVER IMMESSO LE MISURE RICHIESTE PER QUELLA FORMA</t>
  </si>
  <si>
    <t>UNA VOLTA CALCOLATA LA DENSITA' DELLA BALSA PER QUEL TIPO DI GALLEGGIANTE E TAGLIATA LA FORMA NON AVREMMO PIU' NECESSITA' DI RICALCOLARE LA DENSITA'</t>
  </si>
  <si>
    <t xml:space="preserve">IN QUANTO DIFFICILMENTE VARIERA' ,SUL PEZZO DI LEGNO CHE ANDREMO AD UTILIZZARE IN SEGUITO,IN MODO SIGNIFICATIVO.- VI ACCORGERETE CON STUPORE  </t>
  </si>
  <si>
    <t>COME CI SI AVVICINA ALLA PORTATA DEL GALLEGGIANTE VOLUTO E QUANTO SIA DIVERTENTE COSTRUIRSENE DA SOLI.-</t>
  </si>
  <si>
    <t>ALCUNE FORME CONOSCIUTE</t>
  </si>
  <si>
    <t xml:space="preserve">LATO </t>
  </si>
  <si>
    <t xml:space="preserve">           SPESSORE BALSA cm</t>
  </si>
  <si>
    <t>DENSITA'</t>
  </si>
  <si>
    <t xml:space="preserve">  PESO </t>
  </si>
  <si>
    <t>grammi</t>
  </si>
  <si>
    <t xml:space="preserve">  RAGGIO</t>
  </si>
  <si>
    <t>PESO</t>
  </si>
  <si>
    <t>OTTIMA BALSA</t>
  </si>
  <si>
    <t>BASE</t>
  </si>
  <si>
    <t xml:space="preserve">    SPESSORE BALSA</t>
  </si>
  <si>
    <r>
      <t>I VALORI SCRITTI IN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ROSSO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DOVRANNO ESSERE IMMESSI DAL'UTENTE .-NEL CASO NON SI AVESSE UNA BILANCIA DI PRECISIONE SI PUO' RICAVARE LA DENSITA'</t>
    </r>
  </si>
  <si>
    <t xml:space="preserve">CON IL METODO INVERSO.-DOPO AVER TAGLIATA LA SAGOMA VOLUTA LA SI IMMERGE IN ACQUA PORTANDOLA,CON AGGIUNTA DI PIOMBI ,ALLA ESTREMA </t>
  </si>
  <si>
    <t>GALLEGGIABILITA' E SI IMMETTE IL PESO OTTENUTO IN QUESTA CASELLA</t>
  </si>
  <si>
    <t>volume</t>
  </si>
  <si>
    <t>densità</t>
  </si>
  <si>
    <t>massa</t>
  </si>
  <si>
    <t>F.Archim</t>
  </si>
  <si>
    <t>F.Galleg.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</si>
</sst>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8" xfId="0" applyBorder="1"/>
    <xf numFmtId="0" fontId="0" fillId="0" borderId="0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/>
    <xf numFmtId="0" fontId="2" fillId="3" borderId="1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2" fillId="0" borderId="0" xfId="0" applyFont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3" xfId="0" applyFont="1" applyFill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Border="1"/>
    <xf numFmtId="164" fontId="11" fillId="0" borderId="4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4" fillId="2" borderId="14" xfId="0" applyFont="1" applyFill="1" applyBorder="1"/>
    <xf numFmtId="0" fontId="4" fillId="2" borderId="12" xfId="0" applyFont="1" applyFill="1" applyBorder="1"/>
    <xf numFmtId="0" fontId="4" fillId="2" borderId="1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3" xfId="0" applyFont="1" applyBorder="1"/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2" borderId="11" xfId="0" applyFont="1" applyFill="1" applyBorder="1"/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/>
    <xf numFmtId="0" fontId="5" fillId="0" borderId="5" xfId="0" applyFont="1" applyBorder="1"/>
    <xf numFmtId="0" fontId="4" fillId="0" borderId="7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3" xfId="0" applyFont="1" applyFill="1" applyBorder="1"/>
    <xf numFmtId="164" fontId="11" fillId="0" borderId="13" xfId="0" applyNumberFormat="1" applyFont="1" applyBorder="1" applyAlignment="1">
      <alignment horizontal="center"/>
    </xf>
    <xf numFmtId="0" fontId="13" fillId="2" borderId="13" xfId="0" applyFont="1" applyFill="1" applyBorder="1"/>
    <xf numFmtId="0" fontId="13" fillId="2" borderId="1" xfId="0" applyFont="1" applyFill="1" applyBorder="1"/>
    <xf numFmtId="0" fontId="13" fillId="2" borderId="9" xfId="0" applyFont="1" applyFill="1" applyBorder="1"/>
    <xf numFmtId="0" fontId="4" fillId="0" borderId="15" xfId="0" applyFont="1" applyBorder="1"/>
    <xf numFmtId="164" fontId="4" fillId="0" borderId="13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4" xfId="0" applyFont="1" applyBorder="1"/>
    <xf numFmtId="0" fontId="2" fillId="3" borderId="12" xfId="0" applyFont="1" applyFill="1" applyBorder="1"/>
    <xf numFmtId="0" fontId="2" fillId="0" borderId="4" xfId="0" applyFont="1" applyBorder="1"/>
    <xf numFmtId="0" fontId="2" fillId="3" borderId="4" xfId="0" applyFont="1" applyFill="1" applyBorder="1"/>
    <xf numFmtId="0" fontId="2" fillId="0" borderId="13" xfId="0" applyFont="1" applyBorder="1"/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" xfId="0" applyFont="1" applyBorder="1"/>
    <xf numFmtId="0" fontId="2" fillId="3" borderId="12" xfId="0" applyFont="1" applyFill="1" applyBorder="1" applyAlignment="1">
      <alignment horizontal="center"/>
    </xf>
    <xf numFmtId="0" fontId="9" fillId="3" borderId="12" xfId="0" applyFont="1" applyFill="1" applyBorder="1" applyAlignment="1"/>
    <xf numFmtId="0" fontId="2" fillId="3" borderId="14" xfId="0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8" borderId="1" xfId="0" applyFill="1" applyBorder="1"/>
    <xf numFmtId="0" fontId="0" fillId="9" borderId="14" xfId="0" applyFill="1" applyBorder="1"/>
    <xf numFmtId="0" fontId="4" fillId="6" borderId="3" xfId="0" applyFont="1" applyFill="1" applyBorder="1"/>
    <xf numFmtId="0" fontId="4" fillId="6" borderId="4" xfId="0" applyFont="1" applyFill="1" applyBorder="1"/>
    <xf numFmtId="164" fontId="0" fillId="0" borderId="1" xfId="0" applyNumberFormat="1" applyBorder="1" applyAlignment="1">
      <alignment horizontal="center"/>
    </xf>
    <xf numFmtId="0" fontId="0" fillId="8" borderId="4" xfId="0" applyFill="1" applyBorder="1"/>
    <xf numFmtId="165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4" fillId="6" borderId="2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3</xdr:row>
      <xdr:rowOff>47625</xdr:rowOff>
    </xdr:from>
    <xdr:to>
      <xdr:col>1</xdr:col>
      <xdr:colOff>295276</xdr:colOff>
      <xdr:row>6</xdr:row>
      <xdr:rowOff>142875</xdr:rowOff>
    </xdr:to>
    <xdr:sp macro="" textlink="">
      <xdr:nvSpPr>
        <xdr:cNvPr id="2" name="Ovale 1"/>
        <xdr:cNvSpPr/>
      </xdr:nvSpPr>
      <xdr:spPr>
        <a:xfrm>
          <a:off x="219076" y="628650"/>
          <a:ext cx="685800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552450</xdr:colOff>
      <xdr:row>4</xdr:row>
      <xdr:rowOff>195263</xdr:rowOff>
    </xdr:from>
    <xdr:to>
      <xdr:col>1</xdr:col>
      <xdr:colOff>295276</xdr:colOff>
      <xdr:row>5</xdr:row>
      <xdr:rowOff>1</xdr:rowOff>
    </xdr:to>
    <xdr:cxnSp macro="">
      <xdr:nvCxnSpPr>
        <xdr:cNvPr id="4" name="Connettore 1 3"/>
        <xdr:cNvCxnSpPr>
          <a:endCxn id="2" idx="6"/>
        </xdr:cNvCxnSpPr>
      </xdr:nvCxnSpPr>
      <xdr:spPr>
        <a:xfrm flipV="1">
          <a:off x="552450" y="985838"/>
          <a:ext cx="352426" cy="4763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49</xdr:row>
      <xdr:rowOff>180976</xdr:rowOff>
    </xdr:from>
    <xdr:to>
      <xdr:col>1</xdr:col>
      <xdr:colOff>304799</xdr:colOff>
      <xdr:row>54</xdr:row>
      <xdr:rowOff>28575</xdr:rowOff>
    </xdr:to>
    <xdr:sp macro="" textlink="">
      <xdr:nvSpPr>
        <xdr:cNvPr id="3" name="Rettangolo 2"/>
        <xdr:cNvSpPr/>
      </xdr:nvSpPr>
      <xdr:spPr>
        <a:xfrm>
          <a:off x="95250" y="11125201"/>
          <a:ext cx="819149" cy="8477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        5</a:t>
          </a:r>
        </a:p>
        <a:p>
          <a:pPr algn="l"/>
          <a:endParaRPr lang="it-IT" sz="1100"/>
        </a:p>
        <a:p>
          <a:pPr algn="l"/>
          <a:r>
            <a:rPr lang="it-IT" sz="1100"/>
            <a:t>                5</a:t>
          </a:r>
        </a:p>
      </xdr:txBody>
    </xdr:sp>
    <xdr:clientData/>
  </xdr:twoCellAnchor>
  <xdr:twoCellAnchor>
    <xdr:from>
      <xdr:col>0</xdr:col>
      <xdr:colOff>63500</xdr:colOff>
      <xdr:row>11</xdr:row>
      <xdr:rowOff>47625</xdr:rowOff>
    </xdr:from>
    <xdr:to>
      <xdr:col>1</xdr:col>
      <xdr:colOff>457200</xdr:colOff>
      <xdr:row>15</xdr:row>
      <xdr:rowOff>136525</xdr:rowOff>
    </xdr:to>
    <xdr:sp macro="" textlink="">
      <xdr:nvSpPr>
        <xdr:cNvPr id="5" name="Esagono 4"/>
        <xdr:cNvSpPr/>
      </xdr:nvSpPr>
      <xdr:spPr>
        <a:xfrm>
          <a:off x="63500" y="2238375"/>
          <a:ext cx="1003300" cy="889000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174626</xdr:colOff>
      <xdr:row>7</xdr:row>
      <xdr:rowOff>63499</xdr:rowOff>
    </xdr:from>
    <xdr:to>
      <xdr:col>1</xdr:col>
      <xdr:colOff>276226</xdr:colOff>
      <xdr:row>10</xdr:row>
      <xdr:rowOff>126999</xdr:rowOff>
    </xdr:to>
    <xdr:sp macro="" textlink="">
      <xdr:nvSpPr>
        <xdr:cNvPr id="8" name="Rettangolo 7"/>
        <xdr:cNvSpPr/>
      </xdr:nvSpPr>
      <xdr:spPr>
        <a:xfrm>
          <a:off x="174626" y="1454149"/>
          <a:ext cx="711200" cy="6635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476250</xdr:colOff>
      <xdr:row>16</xdr:row>
      <xdr:rowOff>200024</xdr:rowOff>
    </xdr:from>
    <xdr:to>
      <xdr:col>1</xdr:col>
      <xdr:colOff>114300</xdr:colOff>
      <xdr:row>24</xdr:row>
      <xdr:rowOff>19049</xdr:rowOff>
    </xdr:to>
    <xdr:sp macro="" textlink="">
      <xdr:nvSpPr>
        <xdr:cNvPr id="6" name="Rettangolo 5"/>
        <xdr:cNvSpPr/>
      </xdr:nvSpPr>
      <xdr:spPr>
        <a:xfrm>
          <a:off x="476250" y="3390899"/>
          <a:ext cx="247650" cy="1419225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FF00"/>
            </a:solidFill>
          </a:endParaRPr>
        </a:p>
        <a:p>
          <a:pPr algn="l"/>
          <a:endParaRPr lang="it-IT" sz="1100">
            <a:solidFill>
              <a:srgbClr val="FFFF00"/>
            </a:solidFill>
          </a:endParaRPr>
        </a:p>
        <a:p>
          <a:pPr algn="l"/>
          <a:endParaRPr lang="it-IT" sz="1100">
            <a:solidFill>
              <a:srgbClr val="FFFF00"/>
            </a:solidFill>
          </a:endParaRPr>
        </a:p>
        <a:p>
          <a:pPr algn="l"/>
          <a:r>
            <a:rPr lang="it-IT" sz="1100">
              <a:solidFill>
                <a:srgbClr val="FFFF00"/>
              </a:solidFill>
            </a:rPr>
            <a:t>A</a:t>
          </a:r>
        </a:p>
      </xdr:txBody>
    </xdr:sp>
    <xdr:clientData/>
  </xdr:twoCellAnchor>
  <xdr:oneCellAnchor>
    <xdr:from>
      <xdr:col>0</xdr:col>
      <xdr:colOff>152400</xdr:colOff>
      <xdr:row>22</xdr:row>
      <xdr:rowOff>171450</xdr:rowOff>
    </xdr:from>
    <xdr:ext cx="184731" cy="264560"/>
    <xdr:sp macro="" textlink="">
      <xdr:nvSpPr>
        <xdr:cNvPr id="9" name="CasellaDiTesto 8"/>
        <xdr:cNvSpPr txBox="1"/>
      </xdr:nvSpPr>
      <xdr:spPr>
        <a:xfrm>
          <a:off x="15240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476250</xdr:colOff>
      <xdr:row>24</xdr:row>
      <xdr:rowOff>19049</xdr:rowOff>
    </xdr:from>
    <xdr:to>
      <xdr:col>1</xdr:col>
      <xdr:colOff>104775</xdr:colOff>
      <xdr:row>25</xdr:row>
      <xdr:rowOff>190499</xdr:rowOff>
    </xdr:to>
    <xdr:sp macro="" textlink="">
      <xdr:nvSpPr>
        <xdr:cNvPr id="10" name="Fusione 9"/>
        <xdr:cNvSpPr/>
      </xdr:nvSpPr>
      <xdr:spPr>
        <a:xfrm>
          <a:off x="476250" y="4810124"/>
          <a:ext cx="238125" cy="371475"/>
        </a:xfrm>
        <a:prstGeom prst="flowChartMerg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0</xdr:col>
      <xdr:colOff>361950</xdr:colOff>
      <xdr:row>27</xdr:row>
      <xdr:rowOff>0</xdr:rowOff>
    </xdr:from>
    <xdr:to>
      <xdr:col>1</xdr:col>
      <xdr:colOff>95250</xdr:colOff>
      <xdr:row>28</xdr:row>
      <xdr:rowOff>152400</xdr:rowOff>
    </xdr:to>
    <xdr:sp macro="" textlink="">
      <xdr:nvSpPr>
        <xdr:cNvPr id="11" name="Ovale 10"/>
        <xdr:cNvSpPr/>
      </xdr:nvSpPr>
      <xdr:spPr>
        <a:xfrm>
          <a:off x="361950" y="5391150"/>
          <a:ext cx="342900" cy="352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/>
            <a:t>A</a:t>
          </a:r>
        </a:p>
      </xdr:txBody>
    </xdr:sp>
    <xdr:clientData/>
  </xdr:twoCellAnchor>
  <xdr:twoCellAnchor>
    <xdr:from>
      <xdr:col>0</xdr:col>
      <xdr:colOff>361950</xdr:colOff>
      <xdr:row>28</xdr:row>
      <xdr:rowOff>19050</xdr:rowOff>
    </xdr:from>
    <xdr:to>
      <xdr:col>1</xdr:col>
      <xdr:colOff>95250</xdr:colOff>
      <xdr:row>31</xdr:row>
      <xdr:rowOff>104775</xdr:rowOff>
    </xdr:to>
    <xdr:sp macro="" textlink="">
      <xdr:nvSpPr>
        <xdr:cNvPr id="12" name="Fusione 11"/>
        <xdr:cNvSpPr/>
      </xdr:nvSpPr>
      <xdr:spPr>
        <a:xfrm>
          <a:off x="361950" y="5610225"/>
          <a:ext cx="342900" cy="685800"/>
        </a:xfrm>
        <a:prstGeom prst="flowChartMerg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B</a:t>
          </a:r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571500</xdr:colOff>
      <xdr:row>28</xdr:row>
      <xdr:rowOff>33339</xdr:rowOff>
    </xdr:to>
    <xdr:cxnSp macro="">
      <xdr:nvCxnSpPr>
        <xdr:cNvPr id="14" name="Connettore 1 13"/>
        <xdr:cNvCxnSpPr/>
      </xdr:nvCxnSpPr>
      <xdr:spPr>
        <a:xfrm flipV="1">
          <a:off x="714375" y="5619750"/>
          <a:ext cx="466725" cy="476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31</xdr:row>
      <xdr:rowOff>104775</xdr:rowOff>
    </xdr:from>
    <xdr:to>
      <xdr:col>1</xdr:col>
      <xdr:colOff>571500</xdr:colOff>
      <xdr:row>31</xdr:row>
      <xdr:rowOff>104775</xdr:rowOff>
    </xdr:to>
    <xdr:cxnSp macro="">
      <xdr:nvCxnSpPr>
        <xdr:cNvPr id="18" name="Connettore 1 17"/>
        <xdr:cNvCxnSpPr>
          <a:stCxn id="12" idx="2"/>
        </xdr:cNvCxnSpPr>
      </xdr:nvCxnSpPr>
      <xdr:spPr>
        <a:xfrm>
          <a:off x="533400" y="6296025"/>
          <a:ext cx="6477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27</xdr:row>
      <xdr:rowOff>0</xdr:rowOff>
    </xdr:from>
    <xdr:to>
      <xdr:col>2</xdr:col>
      <xdr:colOff>47625</xdr:colOff>
      <xdr:row>27</xdr:row>
      <xdr:rowOff>9525</xdr:rowOff>
    </xdr:to>
    <xdr:cxnSp macro="">
      <xdr:nvCxnSpPr>
        <xdr:cNvPr id="20" name="Connettore 1 19"/>
        <xdr:cNvCxnSpPr>
          <a:stCxn id="11" idx="0"/>
        </xdr:cNvCxnSpPr>
      </xdr:nvCxnSpPr>
      <xdr:spPr>
        <a:xfrm>
          <a:off x="533400" y="5391150"/>
          <a:ext cx="73342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381000</xdr:colOff>
      <xdr:row>27</xdr:row>
      <xdr:rowOff>176213</xdr:rowOff>
    </xdr:to>
    <xdr:cxnSp macro="">
      <xdr:nvCxnSpPr>
        <xdr:cNvPr id="30" name="Connettore 1 29"/>
        <xdr:cNvCxnSpPr>
          <a:endCxn id="11" idx="2"/>
        </xdr:cNvCxnSpPr>
      </xdr:nvCxnSpPr>
      <xdr:spPr>
        <a:xfrm flipH="1">
          <a:off x="361950" y="5219700"/>
          <a:ext cx="19050" cy="34766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27</xdr:row>
      <xdr:rowOff>147638</xdr:rowOff>
    </xdr:to>
    <xdr:cxnSp macro="">
      <xdr:nvCxnSpPr>
        <xdr:cNvPr id="36" name="Connettore 1 35"/>
        <xdr:cNvCxnSpPr/>
      </xdr:nvCxnSpPr>
      <xdr:spPr>
        <a:xfrm flipH="1">
          <a:off x="0" y="5191125"/>
          <a:ext cx="19050" cy="34766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26</xdr:row>
      <xdr:rowOff>19050</xdr:rowOff>
    </xdr:from>
    <xdr:to>
      <xdr:col>1</xdr:col>
      <xdr:colOff>95250</xdr:colOff>
      <xdr:row>27</xdr:row>
      <xdr:rowOff>176213</xdr:rowOff>
    </xdr:to>
    <xdr:cxnSp macro="">
      <xdr:nvCxnSpPr>
        <xdr:cNvPr id="37" name="Connettore 1 36"/>
        <xdr:cNvCxnSpPr>
          <a:endCxn id="11" idx="6"/>
        </xdr:cNvCxnSpPr>
      </xdr:nvCxnSpPr>
      <xdr:spPr>
        <a:xfrm>
          <a:off x="704850" y="5210175"/>
          <a:ext cx="0" cy="357188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34</xdr:row>
      <xdr:rowOff>123825</xdr:rowOff>
    </xdr:from>
    <xdr:to>
      <xdr:col>1</xdr:col>
      <xdr:colOff>190500</xdr:colOff>
      <xdr:row>37</xdr:row>
      <xdr:rowOff>85725</xdr:rowOff>
    </xdr:to>
    <xdr:sp macro="" textlink="">
      <xdr:nvSpPr>
        <xdr:cNvPr id="7" name="Ovale 6"/>
        <xdr:cNvSpPr/>
      </xdr:nvSpPr>
      <xdr:spPr>
        <a:xfrm>
          <a:off x="200025" y="6915150"/>
          <a:ext cx="600075" cy="561975"/>
        </a:xfrm>
        <a:prstGeom prst="ellipse">
          <a:avLst/>
        </a:prstGeom>
        <a:gradFill>
          <a:gsLst>
            <a:gs pos="0">
              <a:srgbClr val="FF3399"/>
            </a:gs>
            <a:gs pos="1000">
              <a:srgbClr val="FF6633"/>
            </a:gs>
            <a:gs pos="68000">
              <a:srgbClr val="FFFF00"/>
            </a:gs>
            <a:gs pos="95000">
              <a:srgbClr val="01A78F"/>
            </a:gs>
            <a:gs pos="100000">
              <a:srgbClr val="3366FF"/>
            </a:gs>
          </a:gsLst>
          <a:path path="circle">
            <a:fillToRect l="100000" t="100000"/>
          </a:path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212883</xdr:colOff>
      <xdr:row>34</xdr:row>
      <xdr:rowOff>121531</xdr:rowOff>
    </xdr:from>
    <xdr:to>
      <xdr:col>1</xdr:col>
      <xdr:colOff>189620</xdr:colOff>
      <xdr:row>37</xdr:row>
      <xdr:rowOff>89812</xdr:rowOff>
    </xdr:to>
    <xdr:sp macro="" textlink="">
      <xdr:nvSpPr>
        <xdr:cNvPr id="15" name="Corda 14"/>
        <xdr:cNvSpPr/>
      </xdr:nvSpPr>
      <xdr:spPr>
        <a:xfrm rot="6762866">
          <a:off x="221874" y="6903865"/>
          <a:ext cx="568356" cy="586337"/>
        </a:xfrm>
        <a:prstGeom prst="chord">
          <a:avLst/>
        </a:prstGeom>
        <a:gradFill flip="none" rotWithShape="1">
          <a:gsLst>
            <a:gs pos="0">
              <a:srgbClr val="FF3399"/>
            </a:gs>
            <a:gs pos="84000">
              <a:srgbClr val="FF6633"/>
            </a:gs>
            <a:gs pos="89000">
              <a:srgbClr val="FFFF00"/>
            </a:gs>
            <a:gs pos="95000">
              <a:srgbClr val="01A78F"/>
            </a:gs>
            <a:gs pos="100000">
              <a:srgbClr val="3366FF"/>
            </a:gs>
          </a:gsLst>
          <a:path path="circle">
            <a:fillToRect l="100000" t="100000"/>
          </a:path>
          <a:tileRect r="-100000" b="-10000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219075</xdr:colOff>
      <xdr:row>33</xdr:row>
      <xdr:rowOff>190500</xdr:rowOff>
    </xdr:from>
    <xdr:to>
      <xdr:col>0</xdr:col>
      <xdr:colOff>219075</xdr:colOff>
      <xdr:row>35</xdr:row>
      <xdr:rowOff>104775</xdr:rowOff>
    </xdr:to>
    <xdr:cxnSp macro="">
      <xdr:nvCxnSpPr>
        <xdr:cNvPr id="17" name="Connettore 1 16"/>
        <xdr:cNvCxnSpPr/>
      </xdr:nvCxnSpPr>
      <xdr:spPr>
        <a:xfrm>
          <a:off x="219075" y="6781800"/>
          <a:ext cx="0" cy="3143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34</xdr:row>
      <xdr:rowOff>9525</xdr:rowOff>
    </xdr:from>
    <xdr:to>
      <xdr:col>1</xdr:col>
      <xdr:colOff>200025</xdr:colOff>
      <xdr:row>36</xdr:row>
      <xdr:rowOff>4763</xdr:rowOff>
    </xdr:to>
    <xdr:cxnSp macro="">
      <xdr:nvCxnSpPr>
        <xdr:cNvPr id="21" name="Connettore 1 20"/>
        <xdr:cNvCxnSpPr>
          <a:endCxn id="7" idx="6"/>
        </xdr:cNvCxnSpPr>
      </xdr:nvCxnSpPr>
      <xdr:spPr>
        <a:xfrm flipH="1">
          <a:off x="800100" y="6800850"/>
          <a:ext cx="9525" cy="395288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33</xdr:row>
      <xdr:rowOff>190500</xdr:rowOff>
    </xdr:from>
    <xdr:to>
      <xdr:col>1</xdr:col>
      <xdr:colOff>200025</xdr:colOff>
      <xdr:row>33</xdr:row>
      <xdr:rowOff>190500</xdr:rowOff>
    </xdr:to>
    <xdr:cxnSp macro="">
      <xdr:nvCxnSpPr>
        <xdr:cNvPr id="23" name="Connettore 2 22"/>
        <xdr:cNvCxnSpPr/>
      </xdr:nvCxnSpPr>
      <xdr:spPr>
        <a:xfrm>
          <a:off x="238125" y="6781800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60</xdr:row>
      <xdr:rowOff>95250</xdr:rowOff>
    </xdr:from>
    <xdr:to>
      <xdr:col>1</xdr:col>
      <xdr:colOff>228599</xdr:colOff>
      <xdr:row>63</xdr:row>
      <xdr:rowOff>9525</xdr:rowOff>
    </xdr:to>
    <xdr:sp macro="" textlink="">
      <xdr:nvSpPr>
        <xdr:cNvPr id="28" name="Rettangolo 27"/>
        <xdr:cNvSpPr/>
      </xdr:nvSpPr>
      <xdr:spPr>
        <a:xfrm>
          <a:off x="304800" y="12458700"/>
          <a:ext cx="533399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  <a:p>
          <a:pPr algn="l"/>
          <a:r>
            <a:rPr lang="it-IT" sz="1100"/>
            <a:t>                </a:t>
          </a:r>
        </a:p>
      </xdr:txBody>
    </xdr:sp>
    <xdr:clientData/>
  </xdr:twoCellAnchor>
  <xdr:twoCellAnchor>
    <xdr:from>
      <xdr:col>0</xdr:col>
      <xdr:colOff>238125</xdr:colOff>
      <xdr:row>65</xdr:row>
      <xdr:rowOff>57150</xdr:rowOff>
    </xdr:from>
    <xdr:to>
      <xdr:col>1</xdr:col>
      <xdr:colOff>9525</xdr:colOff>
      <xdr:row>67</xdr:row>
      <xdr:rowOff>19050</xdr:rowOff>
    </xdr:to>
    <xdr:sp macro="" textlink="">
      <xdr:nvSpPr>
        <xdr:cNvPr id="24" name="Ovale 23"/>
        <xdr:cNvSpPr/>
      </xdr:nvSpPr>
      <xdr:spPr>
        <a:xfrm>
          <a:off x="238125" y="13458825"/>
          <a:ext cx="381000" cy="3619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192151</xdr:colOff>
      <xdr:row>69</xdr:row>
      <xdr:rowOff>71873</xdr:rowOff>
    </xdr:from>
    <xdr:to>
      <xdr:col>1</xdr:col>
      <xdr:colOff>150431</xdr:colOff>
      <xdr:row>72</xdr:row>
      <xdr:rowOff>157901</xdr:rowOff>
    </xdr:to>
    <xdr:sp macro="" textlink="">
      <xdr:nvSpPr>
        <xdr:cNvPr id="26" name="Estrazione 25"/>
        <xdr:cNvSpPr/>
      </xdr:nvSpPr>
      <xdr:spPr>
        <a:xfrm rot="7119703">
          <a:off x="147327" y="14280372"/>
          <a:ext cx="657528" cy="567880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368672</xdr:colOff>
      <xdr:row>68</xdr:row>
      <xdr:rowOff>190500</xdr:rowOff>
    </xdr:from>
    <xdr:to>
      <xdr:col>0</xdr:col>
      <xdr:colOff>371475</xdr:colOff>
      <xdr:row>71</xdr:row>
      <xdr:rowOff>163877</xdr:rowOff>
    </xdr:to>
    <xdr:cxnSp macro="">
      <xdr:nvCxnSpPr>
        <xdr:cNvPr id="32" name="Connettore 1 31"/>
        <xdr:cNvCxnSpPr/>
      </xdr:nvCxnSpPr>
      <xdr:spPr>
        <a:xfrm flipH="1">
          <a:off x="368672" y="14154150"/>
          <a:ext cx="2803" cy="554402"/>
        </a:xfrm>
        <a:prstGeom prst="line">
          <a:avLst/>
        </a:prstGeom>
        <a:ln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399341</xdr:colOff>
      <xdr:row>62</xdr:row>
      <xdr:rowOff>52387</xdr:rowOff>
    </xdr:from>
    <xdr:to>
      <xdr:col>15</xdr:col>
      <xdr:colOff>123825</xdr:colOff>
      <xdr:row>64</xdr:row>
      <xdr:rowOff>114299</xdr:rowOff>
    </xdr:to>
    <xdr:sp macro="" textlink="">
      <xdr:nvSpPr>
        <xdr:cNvPr id="41" name="Figura a mano libera 40"/>
        <xdr:cNvSpPr/>
      </xdr:nvSpPr>
      <xdr:spPr>
        <a:xfrm>
          <a:off x="7104941" y="15006637"/>
          <a:ext cx="943684" cy="461962"/>
        </a:xfrm>
        <a:custGeom>
          <a:avLst/>
          <a:gdLst>
            <a:gd name="connsiteX0" fmla="*/ 466725 w 952500"/>
            <a:gd name="connsiteY0" fmla="*/ 171450 h 381000"/>
            <a:gd name="connsiteX1" fmla="*/ 171450 w 952500"/>
            <a:gd name="connsiteY1" fmla="*/ 171450 h 381000"/>
            <a:gd name="connsiteX2" fmla="*/ 57150 w 952500"/>
            <a:gd name="connsiteY2" fmla="*/ 152400 h 381000"/>
            <a:gd name="connsiteX3" fmla="*/ 0 w 952500"/>
            <a:gd name="connsiteY3" fmla="*/ 133350 h 381000"/>
            <a:gd name="connsiteX4" fmla="*/ 28575 w 952500"/>
            <a:gd name="connsiteY4" fmla="*/ 38100 h 381000"/>
            <a:gd name="connsiteX5" fmla="*/ 57150 w 952500"/>
            <a:gd name="connsiteY5" fmla="*/ 19050 h 381000"/>
            <a:gd name="connsiteX6" fmla="*/ 114300 w 952500"/>
            <a:gd name="connsiteY6" fmla="*/ 0 h 381000"/>
            <a:gd name="connsiteX7" fmla="*/ 314325 w 952500"/>
            <a:gd name="connsiteY7" fmla="*/ 9525 h 381000"/>
            <a:gd name="connsiteX8" fmla="*/ 342900 w 952500"/>
            <a:gd name="connsiteY8" fmla="*/ 19050 h 381000"/>
            <a:gd name="connsiteX9" fmla="*/ 381000 w 952500"/>
            <a:gd name="connsiteY9" fmla="*/ 28575 h 381000"/>
            <a:gd name="connsiteX10" fmla="*/ 428625 w 952500"/>
            <a:gd name="connsiteY10" fmla="*/ 47625 h 381000"/>
            <a:gd name="connsiteX11" fmla="*/ 485775 w 952500"/>
            <a:gd name="connsiteY11" fmla="*/ 57150 h 381000"/>
            <a:gd name="connsiteX12" fmla="*/ 514350 w 952500"/>
            <a:gd name="connsiteY12" fmla="*/ 66675 h 381000"/>
            <a:gd name="connsiteX13" fmla="*/ 523875 w 952500"/>
            <a:gd name="connsiteY13" fmla="*/ 95250 h 381000"/>
            <a:gd name="connsiteX14" fmla="*/ 542925 w 952500"/>
            <a:gd name="connsiteY14" fmla="*/ 123825 h 381000"/>
            <a:gd name="connsiteX15" fmla="*/ 552450 w 952500"/>
            <a:gd name="connsiteY15" fmla="*/ 152400 h 381000"/>
            <a:gd name="connsiteX16" fmla="*/ 523875 w 952500"/>
            <a:gd name="connsiteY16" fmla="*/ 142875 h 381000"/>
            <a:gd name="connsiteX17" fmla="*/ 495300 w 952500"/>
            <a:gd name="connsiteY17" fmla="*/ 123825 h 381000"/>
            <a:gd name="connsiteX18" fmla="*/ 523875 w 952500"/>
            <a:gd name="connsiteY18" fmla="*/ 133350 h 381000"/>
            <a:gd name="connsiteX19" fmla="*/ 581025 w 952500"/>
            <a:gd name="connsiteY19" fmla="*/ 161925 h 381000"/>
            <a:gd name="connsiteX20" fmla="*/ 609600 w 952500"/>
            <a:gd name="connsiteY20" fmla="*/ 142875 h 381000"/>
            <a:gd name="connsiteX21" fmla="*/ 619125 w 952500"/>
            <a:gd name="connsiteY21" fmla="*/ 114300 h 381000"/>
            <a:gd name="connsiteX22" fmla="*/ 638175 w 952500"/>
            <a:gd name="connsiteY22" fmla="*/ 142875 h 381000"/>
            <a:gd name="connsiteX23" fmla="*/ 666750 w 952500"/>
            <a:gd name="connsiteY23" fmla="*/ 161925 h 381000"/>
            <a:gd name="connsiteX24" fmla="*/ 733425 w 952500"/>
            <a:gd name="connsiteY24" fmla="*/ 152400 h 381000"/>
            <a:gd name="connsiteX25" fmla="*/ 742950 w 952500"/>
            <a:gd name="connsiteY25" fmla="*/ 180975 h 381000"/>
            <a:gd name="connsiteX26" fmla="*/ 771525 w 952500"/>
            <a:gd name="connsiteY26" fmla="*/ 161925 h 381000"/>
            <a:gd name="connsiteX27" fmla="*/ 781050 w 952500"/>
            <a:gd name="connsiteY27" fmla="*/ 133350 h 381000"/>
            <a:gd name="connsiteX28" fmla="*/ 809625 w 952500"/>
            <a:gd name="connsiteY28" fmla="*/ 104775 h 381000"/>
            <a:gd name="connsiteX29" fmla="*/ 828675 w 952500"/>
            <a:gd name="connsiteY29" fmla="*/ 190500 h 381000"/>
            <a:gd name="connsiteX30" fmla="*/ 847725 w 952500"/>
            <a:gd name="connsiteY30" fmla="*/ 228600 h 381000"/>
            <a:gd name="connsiteX31" fmla="*/ 857250 w 952500"/>
            <a:gd name="connsiteY31" fmla="*/ 276225 h 381000"/>
            <a:gd name="connsiteX32" fmla="*/ 866775 w 952500"/>
            <a:gd name="connsiteY32" fmla="*/ 314325 h 381000"/>
            <a:gd name="connsiteX33" fmla="*/ 876300 w 952500"/>
            <a:gd name="connsiteY33" fmla="*/ 381000 h 381000"/>
            <a:gd name="connsiteX34" fmla="*/ 895350 w 952500"/>
            <a:gd name="connsiteY34" fmla="*/ 333375 h 381000"/>
            <a:gd name="connsiteX35" fmla="*/ 914400 w 952500"/>
            <a:gd name="connsiteY35" fmla="*/ 276225 h 381000"/>
            <a:gd name="connsiteX36" fmla="*/ 933450 w 952500"/>
            <a:gd name="connsiteY36" fmla="*/ 219075 h 381000"/>
            <a:gd name="connsiteX37" fmla="*/ 942975 w 952500"/>
            <a:gd name="connsiteY37" fmla="*/ 180975 h 381000"/>
            <a:gd name="connsiteX38" fmla="*/ 952500 w 952500"/>
            <a:gd name="connsiteY38" fmla="*/ 152400 h 381000"/>
            <a:gd name="connsiteX39" fmla="*/ 942975 w 952500"/>
            <a:gd name="connsiteY39" fmla="*/ 142875 h 381000"/>
            <a:gd name="connsiteX0" fmla="*/ 466725 w 952500"/>
            <a:gd name="connsiteY0" fmla="*/ 178927 h 388477"/>
            <a:gd name="connsiteX1" fmla="*/ 171450 w 952500"/>
            <a:gd name="connsiteY1" fmla="*/ 178927 h 388477"/>
            <a:gd name="connsiteX2" fmla="*/ 57150 w 952500"/>
            <a:gd name="connsiteY2" fmla="*/ 159877 h 388477"/>
            <a:gd name="connsiteX3" fmla="*/ 0 w 952500"/>
            <a:gd name="connsiteY3" fmla="*/ 140827 h 388477"/>
            <a:gd name="connsiteX4" fmla="*/ 28575 w 952500"/>
            <a:gd name="connsiteY4" fmla="*/ 45577 h 388477"/>
            <a:gd name="connsiteX5" fmla="*/ 57150 w 952500"/>
            <a:gd name="connsiteY5" fmla="*/ 26527 h 388477"/>
            <a:gd name="connsiteX6" fmla="*/ 114300 w 952500"/>
            <a:gd name="connsiteY6" fmla="*/ 7477 h 388477"/>
            <a:gd name="connsiteX7" fmla="*/ 216694 w 952500"/>
            <a:gd name="connsiteY7" fmla="*/ 333 h 388477"/>
            <a:gd name="connsiteX8" fmla="*/ 314325 w 952500"/>
            <a:gd name="connsiteY8" fmla="*/ 17002 h 388477"/>
            <a:gd name="connsiteX9" fmla="*/ 342900 w 952500"/>
            <a:gd name="connsiteY9" fmla="*/ 26527 h 388477"/>
            <a:gd name="connsiteX10" fmla="*/ 381000 w 952500"/>
            <a:gd name="connsiteY10" fmla="*/ 36052 h 388477"/>
            <a:gd name="connsiteX11" fmla="*/ 428625 w 952500"/>
            <a:gd name="connsiteY11" fmla="*/ 55102 h 388477"/>
            <a:gd name="connsiteX12" fmla="*/ 485775 w 952500"/>
            <a:gd name="connsiteY12" fmla="*/ 64627 h 388477"/>
            <a:gd name="connsiteX13" fmla="*/ 514350 w 952500"/>
            <a:gd name="connsiteY13" fmla="*/ 74152 h 388477"/>
            <a:gd name="connsiteX14" fmla="*/ 523875 w 952500"/>
            <a:gd name="connsiteY14" fmla="*/ 102727 h 388477"/>
            <a:gd name="connsiteX15" fmla="*/ 542925 w 952500"/>
            <a:gd name="connsiteY15" fmla="*/ 131302 h 388477"/>
            <a:gd name="connsiteX16" fmla="*/ 552450 w 952500"/>
            <a:gd name="connsiteY16" fmla="*/ 159877 h 388477"/>
            <a:gd name="connsiteX17" fmla="*/ 523875 w 952500"/>
            <a:gd name="connsiteY17" fmla="*/ 150352 h 388477"/>
            <a:gd name="connsiteX18" fmla="*/ 495300 w 952500"/>
            <a:gd name="connsiteY18" fmla="*/ 131302 h 388477"/>
            <a:gd name="connsiteX19" fmla="*/ 523875 w 952500"/>
            <a:gd name="connsiteY19" fmla="*/ 140827 h 388477"/>
            <a:gd name="connsiteX20" fmla="*/ 581025 w 952500"/>
            <a:gd name="connsiteY20" fmla="*/ 169402 h 388477"/>
            <a:gd name="connsiteX21" fmla="*/ 609600 w 952500"/>
            <a:gd name="connsiteY21" fmla="*/ 150352 h 388477"/>
            <a:gd name="connsiteX22" fmla="*/ 619125 w 952500"/>
            <a:gd name="connsiteY22" fmla="*/ 121777 h 388477"/>
            <a:gd name="connsiteX23" fmla="*/ 638175 w 952500"/>
            <a:gd name="connsiteY23" fmla="*/ 150352 h 388477"/>
            <a:gd name="connsiteX24" fmla="*/ 666750 w 952500"/>
            <a:gd name="connsiteY24" fmla="*/ 169402 h 388477"/>
            <a:gd name="connsiteX25" fmla="*/ 733425 w 952500"/>
            <a:gd name="connsiteY25" fmla="*/ 159877 h 388477"/>
            <a:gd name="connsiteX26" fmla="*/ 742950 w 952500"/>
            <a:gd name="connsiteY26" fmla="*/ 188452 h 388477"/>
            <a:gd name="connsiteX27" fmla="*/ 771525 w 952500"/>
            <a:gd name="connsiteY27" fmla="*/ 169402 h 388477"/>
            <a:gd name="connsiteX28" fmla="*/ 781050 w 952500"/>
            <a:gd name="connsiteY28" fmla="*/ 140827 h 388477"/>
            <a:gd name="connsiteX29" fmla="*/ 809625 w 952500"/>
            <a:gd name="connsiteY29" fmla="*/ 112252 h 388477"/>
            <a:gd name="connsiteX30" fmla="*/ 828675 w 952500"/>
            <a:gd name="connsiteY30" fmla="*/ 197977 h 388477"/>
            <a:gd name="connsiteX31" fmla="*/ 847725 w 952500"/>
            <a:gd name="connsiteY31" fmla="*/ 236077 h 388477"/>
            <a:gd name="connsiteX32" fmla="*/ 857250 w 952500"/>
            <a:gd name="connsiteY32" fmla="*/ 283702 h 388477"/>
            <a:gd name="connsiteX33" fmla="*/ 866775 w 952500"/>
            <a:gd name="connsiteY33" fmla="*/ 321802 h 388477"/>
            <a:gd name="connsiteX34" fmla="*/ 876300 w 952500"/>
            <a:gd name="connsiteY34" fmla="*/ 388477 h 388477"/>
            <a:gd name="connsiteX35" fmla="*/ 895350 w 952500"/>
            <a:gd name="connsiteY35" fmla="*/ 340852 h 388477"/>
            <a:gd name="connsiteX36" fmla="*/ 914400 w 952500"/>
            <a:gd name="connsiteY36" fmla="*/ 283702 h 388477"/>
            <a:gd name="connsiteX37" fmla="*/ 933450 w 952500"/>
            <a:gd name="connsiteY37" fmla="*/ 226552 h 388477"/>
            <a:gd name="connsiteX38" fmla="*/ 942975 w 952500"/>
            <a:gd name="connsiteY38" fmla="*/ 188452 h 388477"/>
            <a:gd name="connsiteX39" fmla="*/ 952500 w 952500"/>
            <a:gd name="connsiteY39" fmla="*/ 159877 h 388477"/>
            <a:gd name="connsiteX40" fmla="*/ 942975 w 952500"/>
            <a:gd name="connsiteY40" fmla="*/ 150352 h 388477"/>
            <a:gd name="connsiteX0" fmla="*/ 466725 w 952500"/>
            <a:gd name="connsiteY0" fmla="*/ 233362 h 442912"/>
            <a:gd name="connsiteX1" fmla="*/ 171450 w 952500"/>
            <a:gd name="connsiteY1" fmla="*/ 233362 h 442912"/>
            <a:gd name="connsiteX2" fmla="*/ 57150 w 952500"/>
            <a:gd name="connsiteY2" fmla="*/ 214312 h 442912"/>
            <a:gd name="connsiteX3" fmla="*/ 0 w 952500"/>
            <a:gd name="connsiteY3" fmla="*/ 195262 h 442912"/>
            <a:gd name="connsiteX4" fmla="*/ 28575 w 952500"/>
            <a:gd name="connsiteY4" fmla="*/ 100012 h 442912"/>
            <a:gd name="connsiteX5" fmla="*/ 57150 w 952500"/>
            <a:gd name="connsiteY5" fmla="*/ 80962 h 442912"/>
            <a:gd name="connsiteX6" fmla="*/ 114300 w 952500"/>
            <a:gd name="connsiteY6" fmla="*/ 61912 h 442912"/>
            <a:gd name="connsiteX7" fmla="*/ 216694 w 952500"/>
            <a:gd name="connsiteY7" fmla="*/ 54768 h 442912"/>
            <a:gd name="connsiteX8" fmla="*/ 314325 w 952500"/>
            <a:gd name="connsiteY8" fmla="*/ 71437 h 442912"/>
            <a:gd name="connsiteX9" fmla="*/ 342900 w 952500"/>
            <a:gd name="connsiteY9" fmla="*/ 80962 h 442912"/>
            <a:gd name="connsiteX10" fmla="*/ 381000 w 952500"/>
            <a:gd name="connsiteY10" fmla="*/ 90487 h 442912"/>
            <a:gd name="connsiteX11" fmla="*/ 428625 w 952500"/>
            <a:gd name="connsiteY11" fmla="*/ 109537 h 442912"/>
            <a:gd name="connsiteX12" fmla="*/ 485775 w 952500"/>
            <a:gd name="connsiteY12" fmla="*/ 119062 h 442912"/>
            <a:gd name="connsiteX13" fmla="*/ 514350 w 952500"/>
            <a:gd name="connsiteY13" fmla="*/ 128587 h 442912"/>
            <a:gd name="connsiteX14" fmla="*/ 523875 w 952500"/>
            <a:gd name="connsiteY14" fmla="*/ 157162 h 442912"/>
            <a:gd name="connsiteX15" fmla="*/ 542925 w 952500"/>
            <a:gd name="connsiteY15" fmla="*/ 185737 h 442912"/>
            <a:gd name="connsiteX16" fmla="*/ 552450 w 952500"/>
            <a:gd name="connsiteY16" fmla="*/ 214312 h 442912"/>
            <a:gd name="connsiteX17" fmla="*/ 523875 w 952500"/>
            <a:gd name="connsiteY17" fmla="*/ 204787 h 442912"/>
            <a:gd name="connsiteX18" fmla="*/ 495300 w 952500"/>
            <a:gd name="connsiteY18" fmla="*/ 185737 h 442912"/>
            <a:gd name="connsiteX19" fmla="*/ 523875 w 952500"/>
            <a:gd name="connsiteY19" fmla="*/ 195262 h 442912"/>
            <a:gd name="connsiteX20" fmla="*/ 581025 w 952500"/>
            <a:gd name="connsiteY20" fmla="*/ 223837 h 442912"/>
            <a:gd name="connsiteX21" fmla="*/ 609600 w 952500"/>
            <a:gd name="connsiteY21" fmla="*/ 204787 h 442912"/>
            <a:gd name="connsiteX22" fmla="*/ 619125 w 952500"/>
            <a:gd name="connsiteY22" fmla="*/ 176212 h 442912"/>
            <a:gd name="connsiteX23" fmla="*/ 638175 w 952500"/>
            <a:gd name="connsiteY23" fmla="*/ 204787 h 442912"/>
            <a:gd name="connsiteX24" fmla="*/ 666750 w 952500"/>
            <a:gd name="connsiteY24" fmla="*/ 223837 h 442912"/>
            <a:gd name="connsiteX25" fmla="*/ 733425 w 952500"/>
            <a:gd name="connsiteY25" fmla="*/ 214312 h 442912"/>
            <a:gd name="connsiteX26" fmla="*/ 742950 w 952500"/>
            <a:gd name="connsiteY26" fmla="*/ 242887 h 442912"/>
            <a:gd name="connsiteX27" fmla="*/ 771525 w 952500"/>
            <a:gd name="connsiteY27" fmla="*/ 223837 h 442912"/>
            <a:gd name="connsiteX28" fmla="*/ 781050 w 952500"/>
            <a:gd name="connsiteY28" fmla="*/ 195262 h 442912"/>
            <a:gd name="connsiteX29" fmla="*/ 797719 w 952500"/>
            <a:gd name="connsiteY29" fmla="*/ 0 h 442912"/>
            <a:gd name="connsiteX30" fmla="*/ 828675 w 952500"/>
            <a:gd name="connsiteY30" fmla="*/ 252412 h 442912"/>
            <a:gd name="connsiteX31" fmla="*/ 847725 w 952500"/>
            <a:gd name="connsiteY31" fmla="*/ 290512 h 442912"/>
            <a:gd name="connsiteX32" fmla="*/ 857250 w 952500"/>
            <a:gd name="connsiteY32" fmla="*/ 338137 h 442912"/>
            <a:gd name="connsiteX33" fmla="*/ 866775 w 952500"/>
            <a:gd name="connsiteY33" fmla="*/ 376237 h 442912"/>
            <a:gd name="connsiteX34" fmla="*/ 876300 w 952500"/>
            <a:gd name="connsiteY34" fmla="*/ 442912 h 442912"/>
            <a:gd name="connsiteX35" fmla="*/ 895350 w 952500"/>
            <a:gd name="connsiteY35" fmla="*/ 395287 h 442912"/>
            <a:gd name="connsiteX36" fmla="*/ 914400 w 952500"/>
            <a:gd name="connsiteY36" fmla="*/ 338137 h 442912"/>
            <a:gd name="connsiteX37" fmla="*/ 933450 w 952500"/>
            <a:gd name="connsiteY37" fmla="*/ 280987 h 442912"/>
            <a:gd name="connsiteX38" fmla="*/ 942975 w 952500"/>
            <a:gd name="connsiteY38" fmla="*/ 242887 h 442912"/>
            <a:gd name="connsiteX39" fmla="*/ 952500 w 952500"/>
            <a:gd name="connsiteY39" fmla="*/ 214312 h 442912"/>
            <a:gd name="connsiteX40" fmla="*/ 942975 w 952500"/>
            <a:gd name="connsiteY40" fmla="*/ 204787 h 442912"/>
            <a:gd name="connsiteX0" fmla="*/ 466725 w 952500"/>
            <a:gd name="connsiteY0" fmla="*/ 233362 h 442912"/>
            <a:gd name="connsiteX1" fmla="*/ 171450 w 952500"/>
            <a:gd name="connsiteY1" fmla="*/ 233362 h 442912"/>
            <a:gd name="connsiteX2" fmla="*/ 57150 w 952500"/>
            <a:gd name="connsiteY2" fmla="*/ 214312 h 442912"/>
            <a:gd name="connsiteX3" fmla="*/ 0 w 952500"/>
            <a:gd name="connsiteY3" fmla="*/ 195262 h 442912"/>
            <a:gd name="connsiteX4" fmla="*/ 28575 w 952500"/>
            <a:gd name="connsiteY4" fmla="*/ 100012 h 442912"/>
            <a:gd name="connsiteX5" fmla="*/ 57150 w 952500"/>
            <a:gd name="connsiteY5" fmla="*/ 80962 h 442912"/>
            <a:gd name="connsiteX6" fmla="*/ 114300 w 952500"/>
            <a:gd name="connsiteY6" fmla="*/ 61912 h 442912"/>
            <a:gd name="connsiteX7" fmla="*/ 216694 w 952500"/>
            <a:gd name="connsiteY7" fmla="*/ 54768 h 442912"/>
            <a:gd name="connsiteX8" fmla="*/ 314325 w 952500"/>
            <a:gd name="connsiteY8" fmla="*/ 71437 h 442912"/>
            <a:gd name="connsiteX9" fmla="*/ 342900 w 952500"/>
            <a:gd name="connsiteY9" fmla="*/ 80962 h 442912"/>
            <a:gd name="connsiteX10" fmla="*/ 381000 w 952500"/>
            <a:gd name="connsiteY10" fmla="*/ 90487 h 442912"/>
            <a:gd name="connsiteX11" fmla="*/ 428625 w 952500"/>
            <a:gd name="connsiteY11" fmla="*/ 109537 h 442912"/>
            <a:gd name="connsiteX12" fmla="*/ 485775 w 952500"/>
            <a:gd name="connsiteY12" fmla="*/ 119062 h 442912"/>
            <a:gd name="connsiteX13" fmla="*/ 514350 w 952500"/>
            <a:gd name="connsiteY13" fmla="*/ 128587 h 442912"/>
            <a:gd name="connsiteX14" fmla="*/ 523875 w 952500"/>
            <a:gd name="connsiteY14" fmla="*/ 157162 h 442912"/>
            <a:gd name="connsiteX15" fmla="*/ 542925 w 952500"/>
            <a:gd name="connsiteY15" fmla="*/ 185737 h 442912"/>
            <a:gd name="connsiteX16" fmla="*/ 552450 w 952500"/>
            <a:gd name="connsiteY16" fmla="*/ 214312 h 442912"/>
            <a:gd name="connsiteX17" fmla="*/ 523875 w 952500"/>
            <a:gd name="connsiteY17" fmla="*/ 204787 h 442912"/>
            <a:gd name="connsiteX18" fmla="*/ 495300 w 952500"/>
            <a:gd name="connsiteY18" fmla="*/ 185737 h 442912"/>
            <a:gd name="connsiteX19" fmla="*/ 523875 w 952500"/>
            <a:gd name="connsiteY19" fmla="*/ 195262 h 442912"/>
            <a:gd name="connsiteX20" fmla="*/ 581025 w 952500"/>
            <a:gd name="connsiteY20" fmla="*/ 223837 h 442912"/>
            <a:gd name="connsiteX21" fmla="*/ 609600 w 952500"/>
            <a:gd name="connsiteY21" fmla="*/ 204787 h 442912"/>
            <a:gd name="connsiteX22" fmla="*/ 619125 w 952500"/>
            <a:gd name="connsiteY22" fmla="*/ 176212 h 442912"/>
            <a:gd name="connsiteX23" fmla="*/ 638175 w 952500"/>
            <a:gd name="connsiteY23" fmla="*/ 204787 h 442912"/>
            <a:gd name="connsiteX24" fmla="*/ 666750 w 952500"/>
            <a:gd name="connsiteY24" fmla="*/ 223837 h 442912"/>
            <a:gd name="connsiteX25" fmla="*/ 733425 w 952500"/>
            <a:gd name="connsiteY25" fmla="*/ 214312 h 442912"/>
            <a:gd name="connsiteX26" fmla="*/ 742950 w 952500"/>
            <a:gd name="connsiteY26" fmla="*/ 242887 h 442912"/>
            <a:gd name="connsiteX27" fmla="*/ 771525 w 952500"/>
            <a:gd name="connsiteY27" fmla="*/ 223837 h 442912"/>
            <a:gd name="connsiteX28" fmla="*/ 781050 w 952500"/>
            <a:gd name="connsiteY28" fmla="*/ 195262 h 442912"/>
            <a:gd name="connsiteX29" fmla="*/ 797719 w 952500"/>
            <a:gd name="connsiteY29" fmla="*/ 0 h 442912"/>
            <a:gd name="connsiteX30" fmla="*/ 828675 w 952500"/>
            <a:gd name="connsiteY30" fmla="*/ 252412 h 442912"/>
            <a:gd name="connsiteX31" fmla="*/ 857250 w 952500"/>
            <a:gd name="connsiteY31" fmla="*/ 338137 h 442912"/>
            <a:gd name="connsiteX32" fmla="*/ 866775 w 952500"/>
            <a:gd name="connsiteY32" fmla="*/ 376237 h 442912"/>
            <a:gd name="connsiteX33" fmla="*/ 876300 w 952500"/>
            <a:gd name="connsiteY33" fmla="*/ 442912 h 442912"/>
            <a:gd name="connsiteX34" fmla="*/ 895350 w 952500"/>
            <a:gd name="connsiteY34" fmla="*/ 395287 h 442912"/>
            <a:gd name="connsiteX35" fmla="*/ 914400 w 952500"/>
            <a:gd name="connsiteY35" fmla="*/ 338137 h 442912"/>
            <a:gd name="connsiteX36" fmla="*/ 933450 w 952500"/>
            <a:gd name="connsiteY36" fmla="*/ 280987 h 442912"/>
            <a:gd name="connsiteX37" fmla="*/ 942975 w 952500"/>
            <a:gd name="connsiteY37" fmla="*/ 242887 h 442912"/>
            <a:gd name="connsiteX38" fmla="*/ 952500 w 952500"/>
            <a:gd name="connsiteY38" fmla="*/ 214312 h 442912"/>
            <a:gd name="connsiteX39" fmla="*/ 942975 w 952500"/>
            <a:gd name="connsiteY39" fmla="*/ 204787 h 442912"/>
            <a:gd name="connsiteX0" fmla="*/ 466725 w 952500"/>
            <a:gd name="connsiteY0" fmla="*/ 233362 h 442912"/>
            <a:gd name="connsiteX1" fmla="*/ 171450 w 952500"/>
            <a:gd name="connsiteY1" fmla="*/ 233362 h 442912"/>
            <a:gd name="connsiteX2" fmla="*/ 57150 w 952500"/>
            <a:gd name="connsiteY2" fmla="*/ 214312 h 442912"/>
            <a:gd name="connsiteX3" fmla="*/ 0 w 952500"/>
            <a:gd name="connsiteY3" fmla="*/ 195262 h 442912"/>
            <a:gd name="connsiteX4" fmla="*/ 28575 w 952500"/>
            <a:gd name="connsiteY4" fmla="*/ 100012 h 442912"/>
            <a:gd name="connsiteX5" fmla="*/ 57150 w 952500"/>
            <a:gd name="connsiteY5" fmla="*/ 80962 h 442912"/>
            <a:gd name="connsiteX6" fmla="*/ 114300 w 952500"/>
            <a:gd name="connsiteY6" fmla="*/ 61912 h 442912"/>
            <a:gd name="connsiteX7" fmla="*/ 216694 w 952500"/>
            <a:gd name="connsiteY7" fmla="*/ 54768 h 442912"/>
            <a:gd name="connsiteX8" fmla="*/ 314325 w 952500"/>
            <a:gd name="connsiteY8" fmla="*/ 71437 h 442912"/>
            <a:gd name="connsiteX9" fmla="*/ 342900 w 952500"/>
            <a:gd name="connsiteY9" fmla="*/ 80962 h 442912"/>
            <a:gd name="connsiteX10" fmla="*/ 381000 w 952500"/>
            <a:gd name="connsiteY10" fmla="*/ 90487 h 442912"/>
            <a:gd name="connsiteX11" fmla="*/ 428625 w 952500"/>
            <a:gd name="connsiteY11" fmla="*/ 109537 h 442912"/>
            <a:gd name="connsiteX12" fmla="*/ 485775 w 952500"/>
            <a:gd name="connsiteY12" fmla="*/ 119062 h 442912"/>
            <a:gd name="connsiteX13" fmla="*/ 514350 w 952500"/>
            <a:gd name="connsiteY13" fmla="*/ 128587 h 442912"/>
            <a:gd name="connsiteX14" fmla="*/ 523875 w 952500"/>
            <a:gd name="connsiteY14" fmla="*/ 157162 h 442912"/>
            <a:gd name="connsiteX15" fmla="*/ 542925 w 952500"/>
            <a:gd name="connsiteY15" fmla="*/ 185737 h 442912"/>
            <a:gd name="connsiteX16" fmla="*/ 552450 w 952500"/>
            <a:gd name="connsiteY16" fmla="*/ 214312 h 442912"/>
            <a:gd name="connsiteX17" fmla="*/ 523875 w 952500"/>
            <a:gd name="connsiteY17" fmla="*/ 204787 h 442912"/>
            <a:gd name="connsiteX18" fmla="*/ 495300 w 952500"/>
            <a:gd name="connsiteY18" fmla="*/ 185737 h 442912"/>
            <a:gd name="connsiteX19" fmla="*/ 523875 w 952500"/>
            <a:gd name="connsiteY19" fmla="*/ 195262 h 442912"/>
            <a:gd name="connsiteX20" fmla="*/ 581025 w 952500"/>
            <a:gd name="connsiteY20" fmla="*/ 223837 h 442912"/>
            <a:gd name="connsiteX21" fmla="*/ 609600 w 952500"/>
            <a:gd name="connsiteY21" fmla="*/ 204787 h 442912"/>
            <a:gd name="connsiteX22" fmla="*/ 619125 w 952500"/>
            <a:gd name="connsiteY22" fmla="*/ 176212 h 442912"/>
            <a:gd name="connsiteX23" fmla="*/ 638175 w 952500"/>
            <a:gd name="connsiteY23" fmla="*/ 204787 h 442912"/>
            <a:gd name="connsiteX24" fmla="*/ 666750 w 952500"/>
            <a:gd name="connsiteY24" fmla="*/ 223837 h 442912"/>
            <a:gd name="connsiteX25" fmla="*/ 733425 w 952500"/>
            <a:gd name="connsiteY25" fmla="*/ 214312 h 442912"/>
            <a:gd name="connsiteX26" fmla="*/ 742950 w 952500"/>
            <a:gd name="connsiteY26" fmla="*/ 242887 h 442912"/>
            <a:gd name="connsiteX27" fmla="*/ 771525 w 952500"/>
            <a:gd name="connsiteY27" fmla="*/ 223837 h 442912"/>
            <a:gd name="connsiteX28" fmla="*/ 781050 w 952500"/>
            <a:gd name="connsiteY28" fmla="*/ 195262 h 442912"/>
            <a:gd name="connsiteX29" fmla="*/ 797719 w 952500"/>
            <a:gd name="connsiteY29" fmla="*/ 0 h 442912"/>
            <a:gd name="connsiteX30" fmla="*/ 828675 w 952500"/>
            <a:gd name="connsiteY30" fmla="*/ 252412 h 442912"/>
            <a:gd name="connsiteX31" fmla="*/ 866775 w 952500"/>
            <a:gd name="connsiteY31" fmla="*/ 376237 h 442912"/>
            <a:gd name="connsiteX32" fmla="*/ 876300 w 952500"/>
            <a:gd name="connsiteY32" fmla="*/ 442912 h 442912"/>
            <a:gd name="connsiteX33" fmla="*/ 895350 w 952500"/>
            <a:gd name="connsiteY33" fmla="*/ 395287 h 442912"/>
            <a:gd name="connsiteX34" fmla="*/ 914400 w 952500"/>
            <a:gd name="connsiteY34" fmla="*/ 338137 h 442912"/>
            <a:gd name="connsiteX35" fmla="*/ 933450 w 952500"/>
            <a:gd name="connsiteY35" fmla="*/ 280987 h 442912"/>
            <a:gd name="connsiteX36" fmla="*/ 942975 w 952500"/>
            <a:gd name="connsiteY36" fmla="*/ 242887 h 442912"/>
            <a:gd name="connsiteX37" fmla="*/ 952500 w 952500"/>
            <a:gd name="connsiteY37" fmla="*/ 214312 h 442912"/>
            <a:gd name="connsiteX38" fmla="*/ 942975 w 952500"/>
            <a:gd name="connsiteY38" fmla="*/ 204787 h 442912"/>
            <a:gd name="connsiteX0" fmla="*/ 454819 w 940594"/>
            <a:gd name="connsiteY0" fmla="*/ 233362 h 442912"/>
            <a:gd name="connsiteX1" fmla="*/ 159544 w 940594"/>
            <a:gd name="connsiteY1" fmla="*/ 233362 h 442912"/>
            <a:gd name="connsiteX2" fmla="*/ 45244 w 940594"/>
            <a:gd name="connsiteY2" fmla="*/ 214312 h 442912"/>
            <a:gd name="connsiteX3" fmla="*/ 0 w 940594"/>
            <a:gd name="connsiteY3" fmla="*/ 188119 h 442912"/>
            <a:gd name="connsiteX4" fmla="*/ 16669 w 940594"/>
            <a:gd name="connsiteY4" fmla="*/ 100012 h 442912"/>
            <a:gd name="connsiteX5" fmla="*/ 45244 w 940594"/>
            <a:gd name="connsiteY5" fmla="*/ 80962 h 442912"/>
            <a:gd name="connsiteX6" fmla="*/ 102394 w 940594"/>
            <a:gd name="connsiteY6" fmla="*/ 61912 h 442912"/>
            <a:gd name="connsiteX7" fmla="*/ 204788 w 940594"/>
            <a:gd name="connsiteY7" fmla="*/ 54768 h 442912"/>
            <a:gd name="connsiteX8" fmla="*/ 302419 w 940594"/>
            <a:gd name="connsiteY8" fmla="*/ 71437 h 442912"/>
            <a:gd name="connsiteX9" fmla="*/ 330994 w 940594"/>
            <a:gd name="connsiteY9" fmla="*/ 80962 h 442912"/>
            <a:gd name="connsiteX10" fmla="*/ 369094 w 940594"/>
            <a:gd name="connsiteY10" fmla="*/ 90487 h 442912"/>
            <a:gd name="connsiteX11" fmla="*/ 416719 w 940594"/>
            <a:gd name="connsiteY11" fmla="*/ 109537 h 442912"/>
            <a:gd name="connsiteX12" fmla="*/ 473869 w 940594"/>
            <a:gd name="connsiteY12" fmla="*/ 119062 h 442912"/>
            <a:gd name="connsiteX13" fmla="*/ 502444 w 940594"/>
            <a:gd name="connsiteY13" fmla="*/ 128587 h 442912"/>
            <a:gd name="connsiteX14" fmla="*/ 511969 w 940594"/>
            <a:gd name="connsiteY14" fmla="*/ 157162 h 442912"/>
            <a:gd name="connsiteX15" fmla="*/ 531019 w 940594"/>
            <a:gd name="connsiteY15" fmla="*/ 185737 h 442912"/>
            <a:gd name="connsiteX16" fmla="*/ 540544 w 940594"/>
            <a:gd name="connsiteY16" fmla="*/ 214312 h 442912"/>
            <a:gd name="connsiteX17" fmla="*/ 511969 w 940594"/>
            <a:gd name="connsiteY17" fmla="*/ 204787 h 442912"/>
            <a:gd name="connsiteX18" fmla="*/ 483394 w 940594"/>
            <a:gd name="connsiteY18" fmla="*/ 185737 h 442912"/>
            <a:gd name="connsiteX19" fmla="*/ 511969 w 940594"/>
            <a:gd name="connsiteY19" fmla="*/ 195262 h 442912"/>
            <a:gd name="connsiteX20" fmla="*/ 569119 w 940594"/>
            <a:gd name="connsiteY20" fmla="*/ 223837 h 442912"/>
            <a:gd name="connsiteX21" fmla="*/ 597694 w 940594"/>
            <a:gd name="connsiteY21" fmla="*/ 204787 h 442912"/>
            <a:gd name="connsiteX22" fmla="*/ 607219 w 940594"/>
            <a:gd name="connsiteY22" fmla="*/ 176212 h 442912"/>
            <a:gd name="connsiteX23" fmla="*/ 626269 w 940594"/>
            <a:gd name="connsiteY23" fmla="*/ 204787 h 442912"/>
            <a:gd name="connsiteX24" fmla="*/ 654844 w 940594"/>
            <a:gd name="connsiteY24" fmla="*/ 223837 h 442912"/>
            <a:gd name="connsiteX25" fmla="*/ 721519 w 940594"/>
            <a:gd name="connsiteY25" fmla="*/ 214312 h 442912"/>
            <a:gd name="connsiteX26" fmla="*/ 731044 w 940594"/>
            <a:gd name="connsiteY26" fmla="*/ 242887 h 442912"/>
            <a:gd name="connsiteX27" fmla="*/ 759619 w 940594"/>
            <a:gd name="connsiteY27" fmla="*/ 223837 h 442912"/>
            <a:gd name="connsiteX28" fmla="*/ 769144 w 940594"/>
            <a:gd name="connsiteY28" fmla="*/ 195262 h 442912"/>
            <a:gd name="connsiteX29" fmla="*/ 785813 w 940594"/>
            <a:gd name="connsiteY29" fmla="*/ 0 h 442912"/>
            <a:gd name="connsiteX30" fmla="*/ 816769 w 940594"/>
            <a:gd name="connsiteY30" fmla="*/ 252412 h 442912"/>
            <a:gd name="connsiteX31" fmla="*/ 854869 w 940594"/>
            <a:gd name="connsiteY31" fmla="*/ 376237 h 442912"/>
            <a:gd name="connsiteX32" fmla="*/ 864394 w 940594"/>
            <a:gd name="connsiteY32" fmla="*/ 442912 h 442912"/>
            <a:gd name="connsiteX33" fmla="*/ 883444 w 940594"/>
            <a:gd name="connsiteY33" fmla="*/ 395287 h 442912"/>
            <a:gd name="connsiteX34" fmla="*/ 902494 w 940594"/>
            <a:gd name="connsiteY34" fmla="*/ 338137 h 442912"/>
            <a:gd name="connsiteX35" fmla="*/ 921544 w 940594"/>
            <a:gd name="connsiteY35" fmla="*/ 280987 h 442912"/>
            <a:gd name="connsiteX36" fmla="*/ 931069 w 940594"/>
            <a:gd name="connsiteY36" fmla="*/ 242887 h 442912"/>
            <a:gd name="connsiteX37" fmla="*/ 940594 w 940594"/>
            <a:gd name="connsiteY37" fmla="*/ 214312 h 442912"/>
            <a:gd name="connsiteX38" fmla="*/ 931069 w 940594"/>
            <a:gd name="connsiteY38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05509 w 943684"/>
            <a:gd name="connsiteY8" fmla="*/ 71437 h 442912"/>
            <a:gd name="connsiteX9" fmla="*/ 334084 w 943684"/>
            <a:gd name="connsiteY9" fmla="*/ 80962 h 442912"/>
            <a:gd name="connsiteX10" fmla="*/ 372184 w 943684"/>
            <a:gd name="connsiteY10" fmla="*/ 90487 h 442912"/>
            <a:gd name="connsiteX11" fmla="*/ 419809 w 943684"/>
            <a:gd name="connsiteY11" fmla="*/ 109537 h 442912"/>
            <a:gd name="connsiteX12" fmla="*/ 476959 w 943684"/>
            <a:gd name="connsiteY12" fmla="*/ 119062 h 442912"/>
            <a:gd name="connsiteX13" fmla="*/ 505534 w 943684"/>
            <a:gd name="connsiteY13" fmla="*/ 128587 h 442912"/>
            <a:gd name="connsiteX14" fmla="*/ 515059 w 943684"/>
            <a:gd name="connsiteY14" fmla="*/ 157162 h 442912"/>
            <a:gd name="connsiteX15" fmla="*/ 534109 w 943684"/>
            <a:gd name="connsiteY15" fmla="*/ 185737 h 442912"/>
            <a:gd name="connsiteX16" fmla="*/ 543634 w 943684"/>
            <a:gd name="connsiteY16" fmla="*/ 214312 h 442912"/>
            <a:gd name="connsiteX17" fmla="*/ 515059 w 943684"/>
            <a:gd name="connsiteY17" fmla="*/ 204787 h 442912"/>
            <a:gd name="connsiteX18" fmla="*/ 486484 w 943684"/>
            <a:gd name="connsiteY18" fmla="*/ 185737 h 442912"/>
            <a:gd name="connsiteX19" fmla="*/ 515059 w 943684"/>
            <a:gd name="connsiteY19" fmla="*/ 195262 h 442912"/>
            <a:gd name="connsiteX20" fmla="*/ 572209 w 943684"/>
            <a:gd name="connsiteY20" fmla="*/ 223837 h 442912"/>
            <a:gd name="connsiteX21" fmla="*/ 600784 w 943684"/>
            <a:gd name="connsiteY21" fmla="*/ 204787 h 442912"/>
            <a:gd name="connsiteX22" fmla="*/ 610309 w 943684"/>
            <a:gd name="connsiteY22" fmla="*/ 176212 h 442912"/>
            <a:gd name="connsiteX23" fmla="*/ 629359 w 943684"/>
            <a:gd name="connsiteY23" fmla="*/ 204787 h 442912"/>
            <a:gd name="connsiteX24" fmla="*/ 657934 w 943684"/>
            <a:gd name="connsiteY24" fmla="*/ 223837 h 442912"/>
            <a:gd name="connsiteX25" fmla="*/ 724609 w 943684"/>
            <a:gd name="connsiteY25" fmla="*/ 214312 h 442912"/>
            <a:gd name="connsiteX26" fmla="*/ 734134 w 943684"/>
            <a:gd name="connsiteY26" fmla="*/ 242887 h 442912"/>
            <a:gd name="connsiteX27" fmla="*/ 762709 w 943684"/>
            <a:gd name="connsiteY27" fmla="*/ 223837 h 442912"/>
            <a:gd name="connsiteX28" fmla="*/ 772234 w 943684"/>
            <a:gd name="connsiteY28" fmla="*/ 195262 h 442912"/>
            <a:gd name="connsiteX29" fmla="*/ 788903 w 943684"/>
            <a:gd name="connsiteY29" fmla="*/ 0 h 442912"/>
            <a:gd name="connsiteX30" fmla="*/ 819859 w 943684"/>
            <a:gd name="connsiteY30" fmla="*/ 252412 h 442912"/>
            <a:gd name="connsiteX31" fmla="*/ 857959 w 943684"/>
            <a:gd name="connsiteY31" fmla="*/ 376237 h 442912"/>
            <a:gd name="connsiteX32" fmla="*/ 867484 w 943684"/>
            <a:gd name="connsiteY32" fmla="*/ 442912 h 442912"/>
            <a:gd name="connsiteX33" fmla="*/ 886534 w 943684"/>
            <a:gd name="connsiteY33" fmla="*/ 395287 h 442912"/>
            <a:gd name="connsiteX34" fmla="*/ 905584 w 943684"/>
            <a:gd name="connsiteY34" fmla="*/ 338137 h 442912"/>
            <a:gd name="connsiteX35" fmla="*/ 924634 w 943684"/>
            <a:gd name="connsiteY35" fmla="*/ 280987 h 442912"/>
            <a:gd name="connsiteX36" fmla="*/ 934159 w 943684"/>
            <a:gd name="connsiteY36" fmla="*/ 242887 h 442912"/>
            <a:gd name="connsiteX37" fmla="*/ 943684 w 943684"/>
            <a:gd name="connsiteY37" fmla="*/ 214312 h 442912"/>
            <a:gd name="connsiteX38" fmla="*/ 934159 w 943684"/>
            <a:gd name="connsiteY38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34084 w 943684"/>
            <a:gd name="connsiteY9" fmla="*/ 80962 h 442912"/>
            <a:gd name="connsiteX10" fmla="*/ 372184 w 943684"/>
            <a:gd name="connsiteY10" fmla="*/ 90487 h 442912"/>
            <a:gd name="connsiteX11" fmla="*/ 419809 w 943684"/>
            <a:gd name="connsiteY11" fmla="*/ 109537 h 442912"/>
            <a:gd name="connsiteX12" fmla="*/ 476959 w 943684"/>
            <a:gd name="connsiteY12" fmla="*/ 119062 h 442912"/>
            <a:gd name="connsiteX13" fmla="*/ 505534 w 943684"/>
            <a:gd name="connsiteY13" fmla="*/ 128587 h 442912"/>
            <a:gd name="connsiteX14" fmla="*/ 515059 w 943684"/>
            <a:gd name="connsiteY14" fmla="*/ 157162 h 442912"/>
            <a:gd name="connsiteX15" fmla="*/ 534109 w 943684"/>
            <a:gd name="connsiteY15" fmla="*/ 185737 h 442912"/>
            <a:gd name="connsiteX16" fmla="*/ 543634 w 943684"/>
            <a:gd name="connsiteY16" fmla="*/ 214312 h 442912"/>
            <a:gd name="connsiteX17" fmla="*/ 515059 w 943684"/>
            <a:gd name="connsiteY17" fmla="*/ 204787 h 442912"/>
            <a:gd name="connsiteX18" fmla="*/ 486484 w 943684"/>
            <a:gd name="connsiteY18" fmla="*/ 185737 h 442912"/>
            <a:gd name="connsiteX19" fmla="*/ 515059 w 943684"/>
            <a:gd name="connsiteY19" fmla="*/ 195262 h 442912"/>
            <a:gd name="connsiteX20" fmla="*/ 572209 w 943684"/>
            <a:gd name="connsiteY20" fmla="*/ 223837 h 442912"/>
            <a:gd name="connsiteX21" fmla="*/ 600784 w 943684"/>
            <a:gd name="connsiteY21" fmla="*/ 204787 h 442912"/>
            <a:gd name="connsiteX22" fmla="*/ 610309 w 943684"/>
            <a:gd name="connsiteY22" fmla="*/ 176212 h 442912"/>
            <a:gd name="connsiteX23" fmla="*/ 629359 w 943684"/>
            <a:gd name="connsiteY23" fmla="*/ 204787 h 442912"/>
            <a:gd name="connsiteX24" fmla="*/ 657934 w 943684"/>
            <a:gd name="connsiteY24" fmla="*/ 223837 h 442912"/>
            <a:gd name="connsiteX25" fmla="*/ 724609 w 943684"/>
            <a:gd name="connsiteY25" fmla="*/ 214312 h 442912"/>
            <a:gd name="connsiteX26" fmla="*/ 734134 w 943684"/>
            <a:gd name="connsiteY26" fmla="*/ 242887 h 442912"/>
            <a:gd name="connsiteX27" fmla="*/ 762709 w 943684"/>
            <a:gd name="connsiteY27" fmla="*/ 223837 h 442912"/>
            <a:gd name="connsiteX28" fmla="*/ 772234 w 943684"/>
            <a:gd name="connsiteY28" fmla="*/ 195262 h 442912"/>
            <a:gd name="connsiteX29" fmla="*/ 788903 w 943684"/>
            <a:gd name="connsiteY29" fmla="*/ 0 h 442912"/>
            <a:gd name="connsiteX30" fmla="*/ 819859 w 943684"/>
            <a:gd name="connsiteY30" fmla="*/ 252412 h 442912"/>
            <a:gd name="connsiteX31" fmla="*/ 857959 w 943684"/>
            <a:gd name="connsiteY31" fmla="*/ 376237 h 442912"/>
            <a:gd name="connsiteX32" fmla="*/ 867484 w 943684"/>
            <a:gd name="connsiteY32" fmla="*/ 442912 h 442912"/>
            <a:gd name="connsiteX33" fmla="*/ 886534 w 943684"/>
            <a:gd name="connsiteY33" fmla="*/ 395287 h 442912"/>
            <a:gd name="connsiteX34" fmla="*/ 905584 w 943684"/>
            <a:gd name="connsiteY34" fmla="*/ 338137 h 442912"/>
            <a:gd name="connsiteX35" fmla="*/ 924634 w 943684"/>
            <a:gd name="connsiteY35" fmla="*/ 280987 h 442912"/>
            <a:gd name="connsiteX36" fmla="*/ 934159 w 943684"/>
            <a:gd name="connsiteY36" fmla="*/ 242887 h 442912"/>
            <a:gd name="connsiteX37" fmla="*/ 943684 w 943684"/>
            <a:gd name="connsiteY37" fmla="*/ 214312 h 442912"/>
            <a:gd name="connsiteX38" fmla="*/ 934159 w 943684"/>
            <a:gd name="connsiteY38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372184 w 943684"/>
            <a:gd name="connsiteY10" fmla="*/ 90487 h 442912"/>
            <a:gd name="connsiteX11" fmla="*/ 419809 w 943684"/>
            <a:gd name="connsiteY11" fmla="*/ 109537 h 442912"/>
            <a:gd name="connsiteX12" fmla="*/ 476959 w 943684"/>
            <a:gd name="connsiteY12" fmla="*/ 119062 h 442912"/>
            <a:gd name="connsiteX13" fmla="*/ 505534 w 943684"/>
            <a:gd name="connsiteY13" fmla="*/ 128587 h 442912"/>
            <a:gd name="connsiteX14" fmla="*/ 515059 w 943684"/>
            <a:gd name="connsiteY14" fmla="*/ 157162 h 442912"/>
            <a:gd name="connsiteX15" fmla="*/ 534109 w 943684"/>
            <a:gd name="connsiteY15" fmla="*/ 185737 h 442912"/>
            <a:gd name="connsiteX16" fmla="*/ 543634 w 943684"/>
            <a:gd name="connsiteY16" fmla="*/ 214312 h 442912"/>
            <a:gd name="connsiteX17" fmla="*/ 515059 w 943684"/>
            <a:gd name="connsiteY17" fmla="*/ 204787 h 442912"/>
            <a:gd name="connsiteX18" fmla="*/ 486484 w 943684"/>
            <a:gd name="connsiteY18" fmla="*/ 185737 h 442912"/>
            <a:gd name="connsiteX19" fmla="*/ 515059 w 943684"/>
            <a:gd name="connsiteY19" fmla="*/ 195262 h 442912"/>
            <a:gd name="connsiteX20" fmla="*/ 572209 w 943684"/>
            <a:gd name="connsiteY20" fmla="*/ 223837 h 442912"/>
            <a:gd name="connsiteX21" fmla="*/ 600784 w 943684"/>
            <a:gd name="connsiteY21" fmla="*/ 204787 h 442912"/>
            <a:gd name="connsiteX22" fmla="*/ 610309 w 943684"/>
            <a:gd name="connsiteY22" fmla="*/ 176212 h 442912"/>
            <a:gd name="connsiteX23" fmla="*/ 629359 w 943684"/>
            <a:gd name="connsiteY23" fmla="*/ 204787 h 442912"/>
            <a:gd name="connsiteX24" fmla="*/ 657934 w 943684"/>
            <a:gd name="connsiteY24" fmla="*/ 223837 h 442912"/>
            <a:gd name="connsiteX25" fmla="*/ 724609 w 943684"/>
            <a:gd name="connsiteY25" fmla="*/ 214312 h 442912"/>
            <a:gd name="connsiteX26" fmla="*/ 734134 w 943684"/>
            <a:gd name="connsiteY26" fmla="*/ 242887 h 442912"/>
            <a:gd name="connsiteX27" fmla="*/ 762709 w 943684"/>
            <a:gd name="connsiteY27" fmla="*/ 223837 h 442912"/>
            <a:gd name="connsiteX28" fmla="*/ 772234 w 943684"/>
            <a:gd name="connsiteY28" fmla="*/ 195262 h 442912"/>
            <a:gd name="connsiteX29" fmla="*/ 788903 w 943684"/>
            <a:gd name="connsiteY29" fmla="*/ 0 h 442912"/>
            <a:gd name="connsiteX30" fmla="*/ 819859 w 943684"/>
            <a:gd name="connsiteY30" fmla="*/ 252412 h 442912"/>
            <a:gd name="connsiteX31" fmla="*/ 857959 w 943684"/>
            <a:gd name="connsiteY31" fmla="*/ 376237 h 442912"/>
            <a:gd name="connsiteX32" fmla="*/ 867484 w 943684"/>
            <a:gd name="connsiteY32" fmla="*/ 442912 h 442912"/>
            <a:gd name="connsiteX33" fmla="*/ 886534 w 943684"/>
            <a:gd name="connsiteY33" fmla="*/ 395287 h 442912"/>
            <a:gd name="connsiteX34" fmla="*/ 905584 w 943684"/>
            <a:gd name="connsiteY34" fmla="*/ 338137 h 442912"/>
            <a:gd name="connsiteX35" fmla="*/ 924634 w 943684"/>
            <a:gd name="connsiteY35" fmla="*/ 280987 h 442912"/>
            <a:gd name="connsiteX36" fmla="*/ 934159 w 943684"/>
            <a:gd name="connsiteY36" fmla="*/ 242887 h 442912"/>
            <a:gd name="connsiteX37" fmla="*/ 943684 w 943684"/>
            <a:gd name="connsiteY37" fmla="*/ 214312 h 442912"/>
            <a:gd name="connsiteX38" fmla="*/ 934159 w 943684"/>
            <a:gd name="connsiteY38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419809 w 943684"/>
            <a:gd name="connsiteY11" fmla="*/ 109537 h 442912"/>
            <a:gd name="connsiteX12" fmla="*/ 476959 w 943684"/>
            <a:gd name="connsiteY12" fmla="*/ 119062 h 442912"/>
            <a:gd name="connsiteX13" fmla="*/ 505534 w 943684"/>
            <a:gd name="connsiteY13" fmla="*/ 128587 h 442912"/>
            <a:gd name="connsiteX14" fmla="*/ 515059 w 943684"/>
            <a:gd name="connsiteY14" fmla="*/ 157162 h 442912"/>
            <a:gd name="connsiteX15" fmla="*/ 534109 w 943684"/>
            <a:gd name="connsiteY15" fmla="*/ 185737 h 442912"/>
            <a:gd name="connsiteX16" fmla="*/ 543634 w 943684"/>
            <a:gd name="connsiteY16" fmla="*/ 214312 h 442912"/>
            <a:gd name="connsiteX17" fmla="*/ 515059 w 943684"/>
            <a:gd name="connsiteY17" fmla="*/ 204787 h 442912"/>
            <a:gd name="connsiteX18" fmla="*/ 486484 w 943684"/>
            <a:gd name="connsiteY18" fmla="*/ 185737 h 442912"/>
            <a:gd name="connsiteX19" fmla="*/ 515059 w 943684"/>
            <a:gd name="connsiteY19" fmla="*/ 195262 h 442912"/>
            <a:gd name="connsiteX20" fmla="*/ 572209 w 943684"/>
            <a:gd name="connsiteY20" fmla="*/ 223837 h 442912"/>
            <a:gd name="connsiteX21" fmla="*/ 600784 w 943684"/>
            <a:gd name="connsiteY21" fmla="*/ 204787 h 442912"/>
            <a:gd name="connsiteX22" fmla="*/ 610309 w 943684"/>
            <a:gd name="connsiteY22" fmla="*/ 176212 h 442912"/>
            <a:gd name="connsiteX23" fmla="*/ 629359 w 943684"/>
            <a:gd name="connsiteY23" fmla="*/ 204787 h 442912"/>
            <a:gd name="connsiteX24" fmla="*/ 657934 w 943684"/>
            <a:gd name="connsiteY24" fmla="*/ 223837 h 442912"/>
            <a:gd name="connsiteX25" fmla="*/ 724609 w 943684"/>
            <a:gd name="connsiteY25" fmla="*/ 214312 h 442912"/>
            <a:gd name="connsiteX26" fmla="*/ 734134 w 943684"/>
            <a:gd name="connsiteY26" fmla="*/ 242887 h 442912"/>
            <a:gd name="connsiteX27" fmla="*/ 762709 w 943684"/>
            <a:gd name="connsiteY27" fmla="*/ 223837 h 442912"/>
            <a:gd name="connsiteX28" fmla="*/ 772234 w 943684"/>
            <a:gd name="connsiteY28" fmla="*/ 195262 h 442912"/>
            <a:gd name="connsiteX29" fmla="*/ 788903 w 943684"/>
            <a:gd name="connsiteY29" fmla="*/ 0 h 442912"/>
            <a:gd name="connsiteX30" fmla="*/ 819859 w 943684"/>
            <a:gd name="connsiteY30" fmla="*/ 252412 h 442912"/>
            <a:gd name="connsiteX31" fmla="*/ 857959 w 943684"/>
            <a:gd name="connsiteY31" fmla="*/ 376237 h 442912"/>
            <a:gd name="connsiteX32" fmla="*/ 867484 w 943684"/>
            <a:gd name="connsiteY32" fmla="*/ 442912 h 442912"/>
            <a:gd name="connsiteX33" fmla="*/ 886534 w 943684"/>
            <a:gd name="connsiteY33" fmla="*/ 395287 h 442912"/>
            <a:gd name="connsiteX34" fmla="*/ 905584 w 943684"/>
            <a:gd name="connsiteY34" fmla="*/ 338137 h 442912"/>
            <a:gd name="connsiteX35" fmla="*/ 924634 w 943684"/>
            <a:gd name="connsiteY35" fmla="*/ 280987 h 442912"/>
            <a:gd name="connsiteX36" fmla="*/ 934159 w 943684"/>
            <a:gd name="connsiteY36" fmla="*/ 242887 h 442912"/>
            <a:gd name="connsiteX37" fmla="*/ 943684 w 943684"/>
            <a:gd name="connsiteY37" fmla="*/ 214312 h 442912"/>
            <a:gd name="connsiteX38" fmla="*/ 934159 w 943684"/>
            <a:gd name="connsiteY38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476959 w 943684"/>
            <a:gd name="connsiteY11" fmla="*/ 119062 h 442912"/>
            <a:gd name="connsiteX12" fmla="*/ 505534 w 943684"/>
            <a:gd name="connsiteY12" fmla="*/ 128587 h 442912"/>
            <a:gd name="connsiteX13" fmla="*/ 515059 w 943684"/>
            <a:gd name="connsiteY13" fmla="*/ 157162 h 442912"/>
            <a:gd name="connsiteX14" fmla="*/ 534109 w 943684"/>
            <a:gd name="connsiteY14" fmla="*/ 185737 h 442912"/>
            <a:gd name="connsiteX15" fmla="*/ 543634 w 943684"/>
            <a:gd name="connsiteY15" fmla="*/ 214312 h 442912"/>
            <a:gd name="connsiteX16" fmla="*/ 515059 w 943684"/>
            <a:gd name="connsiteY16" fmla="*/ 204787 h 442912"/>
            <a:gd name="connsiteX17" fmla="*/ 486484 w 943684"/>
            <a:gd name="connsiteY17" fmla="*/ 185737 h 442912"/>
            <a:gd name="connsiteX18" fmla="*/ 515059 w 943684"/>
            <a:gd name="connsiteY18" fmla="*/ 195262 h 442912"/>
            <a:gd name="connsiteX19" fmla="*/ 572209 w 943684"/>
            <a:gd name="connsiteY19" fmla="*/ 223837 h 442912"/>
            <a:gd name="connsiteX20" fmla="*/ 600784 w 943684"/>
            <a:gd name="connsiteY20" fmla="*/ 204787 h 442912"/>
            <a:gd name="connsiteX21" fmla="*/ 610309 w 943684"/>
            <a:gd name="connsiteY21" fmla="*/ 176212 h 442912"/>
            <a:gd name="connsiteX22" fmla="*/ 629359 w 943684"/>
            <a:gd name="connsiteY22" fmla="*/ 204787 h 442912"/>
            <a:gd name="connsiteX23" fmla="*/ 657934 w 943684"/>
            <a:gd name="connsiteY23" fmla="*/ 223837 h 442912"/>
            <a:gd name="connsiteX24" fmla="*/ 724609 w 943684"/>
            <a:gd name="connsiteY24" fmla="*/ 214312 h 442912"/>
            <a:gd name="connsiteX25" fmla="*/ 734134 w 943684"/>
            <a:gd name="connsiteY25" fmla="*/ 242887 h 442912"/>
            <a:gd name="connsiteX26" fmla="*/ 762709 w 943684"/>
            <a:gd name="connsiteY26" fmla="*/ 223837 h 442912"/>
            <a:gd name="connsiteX27" fmla="*/ 772234 w 943684"/>
            <a:gd name="connsiteY27" fmla="*/ 195262 h 442912"/>
            <a:gd name="connsiteX28" fmla="*/ 788903 w 943684"/>
            <a:gd name="connsiteY28" fmla="*/ 0 h 442912"/>
            <a:gd name="connsiteX29" fmla="*/ 819859 w 943684"/>
            <a:gd name="connsiteY29" fmla="*/ 252412 h 442912"/>
            <a:gd name="connsiteX30" fmla="*/ 857959 w 943684"/>
            <a:gd name="connsiteY30" fmla="*/ 376237 h 442912"/>
            <a:gd name="connsiteX31" fmla="*/ 867484 w 943684"/>
            <a:gd name="connsiteY31" fmla="*/ 442912 h 442912"/>
            <a:gd name="connsiteX32" fmla="*/ 886534 w 943684"/>
            <a:gd name="connsiteY32" fmla="*/ 395287 h 442912"/>
            <a:gd name="connsiteX33" fmla="*/ 905584 w 943684"/>
            <a:gd name="connsiteY33" fmla="*/ 338137 h 442912"/>
            <a:gd name="connsiteX34" fmla="*/ 924634 w 943684"/>
            <a:gd name="connsiteY34" fmla="*/ 280987 h 442912"/>
            <a:gd name="connsiteX35" fmla="*/ 934159 w 943684"/>
            <a:gd name="connsiteY35" fmla="*/ 242887 h 442912"/>
            <a:gd name="connsiteX36" fmla="*/ 943684 w 943684"/>
            <a:gd name="connsiteY36" fmla="*/ 214312 h 442912"/>
            <a:gd name="connsiteX37" fmla="*/ 934159 w 943684"/>
            <a:gd name="connsiteY37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934159 w 943684"/>
            <a:gd name="connsiteY36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922253 w 943684"/>
            <a:gd name="connsiteY36" fmla="*/ 197644 h 442912"/>
            <a:gd name="connsiteX37" fmla="*/ 934159 w 943684"/>
            <a:gd name="connsiteY37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922253 w 943684"/>
            <a:gd name="connsiteY36" fmla="*/ 197644 h 442912"/>
            <a:gd name="connsiteX37" fmla="*/ 934159 w 943684"/>
            <a:gd name="connsiteY37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898441 w 943684"/>
            <a:gd name="connsiteY36" fmla="*/ 211931 h 442912"/>
            <a:gd name="connsiteX37" fmla="*/ 934159 w 943684"/>
            <a:gd name="connsiteY37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886535 w 943684"/>
            <a:gd name="connsiteY36" fmla="*/ 219075 h 442912"/>
            <a:gd name="connsiteX37" fmla="*/ 934159 w 943684"/>
            <a:gd name="connsiteY37" fmla="*/ 204787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886535 w 943684"/>
            <a:gd name="connsiteY36" fmla="*/ 219075 h 442912"/>
            <a:gd name="connsiteX37" fmla="*/ 912728 w 943684"/>
            <a:gd name="connsiteY37" fmla="*/ 188118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15059 w 943684"/>
            <a:gd name="connsiteY12" fmla="*/ 157162 h 442912"/>
            <a:gd name="connsiteX13" fmla="*/ 534109 w 943684"/>
            <a:gd name="connsiteY13" fmla="*/ 185737 h 442912"/>
            <a:gd name="connsiteX14" fmla="*/ 543634 w 943684"/>
            <a:gd name="connsiteY14" fmla="*/ 214312 h 442912"/>
            <a:gd name="connsiteX15" fmla="*/ 515059 w 943684"/>
            <a:gd name="connsiteY15" fmla="*/ 204787 h 442912"/>
            <a:gd name="connsiteX16" fmla="*/ 486484 w 943684"/>
            <a:gd name="connsiteY16" fmla="*/ 185737 h 442912"/>
            <a:gd name="connsiteX17" fmla="*/ 515059 w 943684"/>
            <a:gd name="connsiteY17" fmla="*/ 195262 h 442912"/>
            <a:gd name="connsiteX18" fmla="*/ 572209 w 943684"/>
            <a:gd name="connsiteY18" fmla="*/ 223837 h 442912"/>
            <a:gd name="connsiteX19" fmla="*/ 600784 w 943684"/>
            <a:gd name="connsiteY19" fmla="*/ 204787 h 442912"/>
            <a:gd name="connsiteX20" fmla="*/ 610309 w 943684"/>
            <a:gd name="connsiteY20" fmla="*/ 176212 h 442912"/>
            <a:gd name="connsiteX21" fmla="*/ 629359 w 943684"/>
            <a:gd name="connsiteY21" fmla="*/ 204787 h 442912"/>
            <a:gd name="connsiteX22" fmla="*/ 657934 w 943684"/>
            <a:gd name="connsiteY22" fmla="*/ 223837 h 442912"/>
            <a:gd name="connsiteX23" fmla="*/ 724609 w 943684"/>
            <a:gd name="connsiteY23" fmla="*/ 214312 h 442912"/>
            <a:gd name="connsiteX24" fmla="*/ 734134 w 943684"/>
            <a:gd name="connsiteY24" fmla="*/ 242887 h 442912"/>
            <a:gd name="connsiteX25" fmla="*/ 762709 w 943684"/>
            <a:gd name="connsiteY25" fmla="*/ 223837 h 442912"/>
            <a:gd name="connsiteX26" fmla="*/ 772234 w 943684"/>
            <a:gd name="connsiteY26" fmla="*/ 195262 h 442912"/>
            <a:gd name="connsiteX27" fmla="*/ 788903 w 943684"/>
            <a:gd name="connsiteY27" fmla="*/ 0 h 442912"/>
            <a:gd name="connsiteX28" fmla="*/ 819859 w 943684"/>
            <a:gd name="connsiteY28" fmla="*/ 252412 h 442912"/>
            <a:gd name="connsiteX29" fmla="*/ 857959 w 943684"/>
            <a:gd name="connsiteY29" fmla="*/ 376237 h 442912"/>
            <a:gd name="connsiteX30" fmla="*/ 867484 w 943684"/>
            <a:gd name="connsiteY30" fmla="*/ 442912 h 442912"/>
            <a:gd name="connsiteX31" fmla="*/ 886534 w 943684"/>
            <a:gd name="connsiteY31" fmla="*/ 395287 h 442912"/>
            <a:gd name="connsiteX32" fmla="*/ 905584 w 943684"/>
            <a:gd name="connsiteY32" fmla="*/ 338137 h 442912"/>
            <a:gd name="connsiteX33" fmla="*/ 924634 w 943684"/>
            <a:gd name="connsiteY33" fmla="*/ 280987 h 442912"/>
            <a:gd name="connsiteX34" fmla="*/ 934159 w 943684"/>
            <a:gd name="connsiteY34" fmla="*/ 242887 h 442912"/>
            <a:gd name="connsiteX35" fmla="*/ 943684 w 943684"/>
            <a:gd name="connsiteY35" fmla="*/ 214312 h 442912"/>
            <a:gd name="connsiteX36" fmla="*/ 886535 w 943684"/>
            <a:gd name="connsiteY36" fmla="*/ 219075 h 442912"/>
            <a:gd name="connsiteX37" fmla="*/ 910346 w 943684"/>
            <a:gd name="connsiteY37" fmla="*/ 271462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34109 w 943684"/>
            <a:gd name="connsiteY12" fmla="*/ 185737 h 442912"/>
            <a:gd name="connsiteX13" fmla="*/ 543634 w 943684"/>
            <a:gd name="connsiteY13" fmla="*/ 214312 h 442912"/>
            <a:gd name="connsiteX14" fmla="*/ 515059 w 943684"/>
            <a:gd name="connsiteY14" fmla="*/ 204787 h 442912"/>
            <a:gd name="connsiteX15" fmla="*/ 486484 w 943684"/>
            <a:gd name="connsiteY15" fmla="*/ 185737 h 442912"/>
            <a:gd name="connsiteX16" fmla="*/ 515059 w 943684"/>
            <a:gd name="connsiteY16" fmla="*/ 195262 h 442912"/>
            <a:gd name="connsiteX17" fmla="*/ 572209 w 943684"/>
            <a:gd name="connsiteY17" fmla="*/ 223837 h 442912"/>
            <a:gd name="connsiteX18" fmla="*/ 600784 w 943684"/>
            <a:gd name="connsiteY18" fmla="*/ 204787 h 442912"/>
            <a:gd name="connsiteX19" fmla="*/ 610309 w 943684"/>
            <a:gd name="connsiteY19" fmla="*/ 176212 h 442912"/>
            <a:gd name="connsiteX20" fmla="*/ 629359 w 943684"/>
            <a:gd name="connsiteY20" fmla="*/ 204787 h 442912"/>
            <a:gd name="connsiteX21" fmla="*/ 657934 w 943684"/>
            <a:gd name="connsiteY21" fmla="*/ 223837 h 442912"/>
            <a:gd name="connsiteX22" fmla="*/ 724609 w 943684"/>
            <a:gd name="connsiteY22" fmla="*/ 214312 h 442912"/>
            <a:gd name="connsiteX23" fmla="*/ 734134 w 943684"/>
            <a:gd name="connsiteY23" fmla="*/ 242887 h 442912"/>
            <a:gd name="connsiteX24" fmla="*/ 762709 w 943684"/>
            <a:gd name="connsiteY24" fmla="*/ 223837 h 442912"/>
            <a:gd name="connsiteX25" fmla="*/ 772234 w 943684"/>
            <a:gd name="connsiteY25" fmla="*/ 195262 h 442912"/>
            <a:gd name="connsiteX26" fmla="*/ 788903 w 943684"/>
            <a:gd name="connsiteY26" fmla="*/ 0 h 442912"/>
            <a:gd name="connsiteX27" fmla="*/ 819859 w 943684"/>
            <a:gd name="connsiteY27" fmla="*/ 252412 h 442912"/>
            <a:gd name="connsiteX28" fmla="*/ 857959 w 943684"/>
            <a:gd name="connsiteY28" fmla="*/ 376237 h 442912"/>
            <a:gd name="connsiteX29" fmla="*/ 867484 w 943684"/>
            <a:gd name="connsiteY29" fmla="*/ 442912 h 442912"/>
            <a:gd name="connsiteX30" fmla="*/ 886534 w 943684"/>
            <a:gd name="connsiteY30" fmla="*/ 395287 h 442912"/>
            <a:gd name="connsiteX31" fmla="*/ 905584 w 943684"/>
            <a:gd name="connsiteY31" fmla="*/ 338137 h 442912"/>
            <a:gd name="connsiteX32" fmla="*/ 924634 w 943684"/>
            <a:gd name="connsiteY32" fmla="*/ 280987 h 442912"/>
            <a:gd name="connsiteX33" fmla="*/ 934159 w 943684"/>
            <a:gd name="connsiteY33" fmla="*/ 242887 h 442912"/>
            <a:gd name="connsiteX34" fmla="*/ 943684 w 943684"/>
            <a:gd name="connsiteY34" fmla="*/ 214312 h 442912"/>
            <a:gd name="connsiteX35" fmla="*/ 886535 w 943684"/>
            <a:gd name="connsiteY35" fmla="*/ 219075 h 442912"/>
            <a:gd name="connsiteX36" fmla="*/ 910346 w 943684"/>
            <a:gd name="connsiteY36" fmla="*/ 271462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34109 w 943684"/>
            <a:gd name="connsiteY12" fmla="*/ 185737 h 442912"/>
            <a:gd name="connsiteX13" fmla="*/ 543634 w 943684"/>
            <a:gd name="connsiteY13" fmla="*/ 214312 h 442912"/>
            <a:gd name="connsiteX14" fmla="*/ 515059 w 943684"/>
            <a:gd name="connsiteY14" fmla="*/ 204787 h 442912"/>
            <a:gd name="connsiteX15" fmla="*/ 486484 w 943684"/>
            <a:gd name="connsiteY15" fmla="*/ 185737 h 442912"/>
            <a:gd name="connsiteX16" fmla="*/ 515059 w 943684"/>
            <a:gd name="connsiteY16" fmla="*/ 195262 h 442912"/>
            <a:gd name="connsiteX17" fmla="*/ 572209 w 943684"/>
            <a:gd name="connsiteY17" fmla="*/ 223837 h 442912"/>
            <a:gd name="connsiteX18" fmla="*/ 600784 w 943684"/>
            <a:gd name="connsiteY18" fmla="*/ 204787 h 442912"/>
            <a:gd name="connsiteX19" fmla="*/ 610309 w 943684"/>
            <a:gd name="connsiteY19" fmla="*/ 176212 h 442912"/>
            <a:gd name="connsiteX20" fmla="*/ 629359 w 943684"/>
            <a:gd name="connsiteY20" fmla="*/ 204787 h 442912"/>
            <a:gd name="connsiteX21" fmla="*/ 657934 w 943684"/>
            <a:gd name="connsiteY21" fmla="*/ 223837 h 442912"/>
            <a:gd name="connsiteX22" fmla="*/ 724609 w 943684"/>
            <a:gd name="connsiteY22" fmla="*/ 214312 h 442912"/>
            <a:gd name="connsiteX23" fmla="*/ 734134 w 943684"/>
            <a:gd name="connsiteY23" fmla="*/ 242887 h 442912"/>
            <a:gd name="connsiteX24" fmla="*/ 762709 w 943684"/>
            <a:gd name="connsiteY24" fmla="*/ 223837 h 442912"/>
            <a:gd name="connsiteX25" fmla="*/ 772234 w 943684"/>
            <a:gd name="connsiteY25" fmla="*/ 195262 h 442912"/>
            <a:gd name="connsiteX26" fmla="*/ 788903 w 943684"/>
            <a:gd name="connsiteY26" fmla="*/ 0 h 442912"/>
            <a:gd name="connsiteX27" fmla="*/ 819859 w 943684"/>
            <a:gd name="connsiteY27" fmla="*/ 252412 h 442912"/>
            <a:gd name="connsiteX28" fmla="*/ 857959 w 943684"/>
            <a:gd name="connsiteY28" fmla="*/ 376237 h 442912"/>
            <a:gd name="connsiteX29" fmla="*/ 867484 w 943684"/>
            <a:gd name="connsiteY29" fmla="*/ 442912 h 442912"/>
            <a:gd name="connsiteX30" fmla="*/ 886534 w 943684"/>
            <a:gd name="connsiteY30" fmla="*/ 395287 h 442912"/>
            <a:gd name="connsiteX31" fmla="*/ 905584 w 943684"/>
            <a:gd name="connsiteY31" fmla="*/ 338137 h 442912"/>
            <a:gd name="connsiteX32" fmla="*/ 924634 w 943684"/>
            <a:gd name="connsiteY32" fmla="*/ 280987 h 442912"/>
            <a:gd name="connsiteX33" fmla="*/ 934159 w 943684"/>
            <a:gd name="connsiteY33" fmla="*/ 242887 h 442912"/>
            <a:gd name="connsiteX34" fmla="*/ 943684 w 943684"/>
            <a:gd name="connsiteY34" fmla="*/ 214312 h 442912"/>
            <a:gd name="connsiteX35" fmla="*/ 886535 w 943684"/>
            <a:gd name="connsiteY35" fmla="*/ 219075 h 442912"/>
            <a:gd name="connsiteX36" fmla="*/ 910346 w 943684"/>
            <a:gd name="connsiteY36" fmla="*/ 271462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34109 w 943684"/>
            <a:gd name="connsiteY12" fmla="*/ 185737 h 442912"/>
            <a:gd name="connsiteX13" fmla="*/ 543634 w 943684"/>
            <a:gd name="connsiteY13" fmla="*/ 214312 h 442912"/>
            <a:gd name="connsiteX14" fmla="*/ 515059 w 943684"/>
            <a:gd name="connsiteY14" fmla="*/ 204787 h 442912"/>
            <a:gd name="connsiteX15" fmla="*/ 486484 w 943684"/>
            <a:gd name="connsiteY15" fmla="*/ 185737 h 442912"/>
            <a:gd name="connsiteX16" fmla="*/ 515059 w 943684"/>
            <a:gd name="connsiteY16" fmla="*/ 195262 h 442912"/>
            <a:gd name="connsiteX17" fmla="*/ 572209 w 943684"/>
            <a:gd name="connsiteY17" fmla="*/ 223837 h 442912"/>
            <a:gd name="connsiteX18" fmla="*/ 600784 w 943684"/>
            <a:gd name="connsiteY18" fmla="*/ 204787 h 442912"/>
            <a:gd name="connsiteX19" fmla="*/ 610309 w 943684"/>
            <a:gd name="connsiteY19" fmla="*/ 176212 h 442912"/>
            <a:gd name="connsiteX20" fmla="*/ 629359 w 943684"/>
            <a:gd name="connsiteY20" fmla="*/ 204787 h 442912"/>
            <a:gd name="connsiteX21" fmla="*/ 657934 w 943684"/>
            <a:gd name="connsiteY21" fmla="*/ 223837 h 442912"/>
            <a:gd name="connsiteX22" fmla="*/ 724609 w 943684"/>
            <a:gd name="connsiteY22" fmla="*/ 214312 h 442912"/>
            <a:gd name="connsiteX23" fmla="*/ 734134 w 943684"/>
            <a:gd name="connsiteY23" fmla="*/ 242887 h 442912"/>
            <a:gd name="connsiteX24" fmla="*/ 762709 w 943684"/>
            <a:gd name="connsiteY24" fmla="*/ 223837 h 442912"/>
            <a:gd name="connsiteX25" fmla="*/ 772234 w 943684"/>
            <a:gd name="connsiteY25" fmla="*/ 195262 h 442912"/>
            <a:gd name="connsiteX26" fmla="*/ 788903 w 943684"/>
            <a:gd name="connsiteY26" fmla="*/ 0 h 442912"/>
            <a:gd name="connsiteX27" fmla="*/ 819859 w 943684"/>
            <a:gd name="connsiteY27" fmla="*/ 252412 h 442912"/>
            <a:gd name="connsiteX28" fmla="*/ 857959 w 943684"/>
            <a:gd name="connsiteY28" fmla="*/ 376237 h 442912"/>
            <a:gd name="connsiteX29" fmla="*/ 867484 w 943684"/>
            <a:gd name="connsiteY29" fmla="*/ 442912 h 442912"/>
            <a:gd name="connsiteX30" fmla="*/ 886534 w 943684"/>
            <a:gd name="connsiteY30" fmla="*/ 395287 h 442912"/>
            <a:gd name="connsiteX31" fmla="*/ 905584 w 943684"/>
            <a:gd name="connsiteY31" fmla="*/ 338137 h 442912"/>
            <a:gd name="connsiteX32" fmla="*/ 924634 w 943684"/>
            <a:gd name="connsiteY32" fmla="*/ 280987 h 442912"/>
            <a:gd name="connsiteX33" fmla="*/ 934159 w 943684"/>
            <a:gd name="connsiteY33" fmla="*/ 242887 h 442912"/>
            <a:gd name="connsiteX34" fmla="*/ 943684 w 943684"/>
            <a:gd name="connsiteY34" fmla="*/ 214312 h 442912"/>
            <a:gd name="connsiteX35" fmla="*/ 886535 w 943684"/>
            <a:gd name="connsiteY35" fmla="*/ 219075 h 442912"/>
            <a:gd name="connsiteX36" fmla="*/ 910346 w 943684"/>
            <a:gd name="connsiteY36" fmla="*/ 271462 h 442912"/>
            <a:gd name="connsiteX0" fmla="*/ 457909 w 943684"/>
            <a:gd name="connsiteY0" fmla="*/ 233362 h 442912"/>
            <a:gd name="connsiteX1" fmla="*/ 162634 w 943684"/>
            <a:gd name="connsiteY1" fmla="*/ 233362 h 442912"/>
            <a:gd name="connsiteX2" fmla="*/ 48334 w 943684"/>
            <a:gd name="connsiteY2" fmla="*/ 214312 h 442912"/>
            <a:gd name="connsiteX3" fmla="*/ 3090 w 943684"/>
            <a:gd name="connsiteY3" fmla="*/ 188119 h 442912"/>
            <a:gd name="connsiteX4" fmla="*/ 19759 w 943684"/>
            <a:gd name="connsiteY4" fmla="*/ 100012 h 442912"/>
            <a:gd name="connsiteX5" fmla="*/ 48334 w 943684"/>
            <a:gd name="connsiteY5" fmla="*/ 80962 h 442912"/>
            <a:gd name="connsiteX6" fmla="*/ 105484 w 943684"/>
            <a:gd name="connsiteY6" fmla="*/ 61912 h 442912"/>
            <a:gd name="connsiteX7" fmla="*/ 207878 w 943684"/>
            <a:gd name="connsiteY7" fmla="*/ 54768 h 442912"/>
            <a:gd name="connsiteX8" fmla="*/ 317415 w 943684"/>
            <a:gd name="connsiteY8" fmla="*/ 52387 h 442912"/>
            <a:gd name="connsiteX9" fmla="*/ 395996 w 943684"/>
            <a:gd name="connsiteY9" fmla="*/ 64293 h 442912"/>
            <a:gd name="connsiteX10" fmla="*/ 450765 w 943684"/>
            <a:gd name="connsiteY10" fmla="*/ 85725 h 442912"/>
            <a:gd name="connsiteX11" fmla="*/ 505534 w 943684"/>
            <a:gd name="connsiteY11" fmla="*/ 128587 h 442912"/>
            <a:gd name="connsiteX12" fmla="*/ 534109 w 943684"/>
            <a:gd name="connsiteY12" fmla="*/ 185737 h 442912"/>
            <a:gd name="connsiteX13" fmla="*/ 543634 w 943684"/>
            <a:gd name="connsiteY13" fmla="*/ 214312 h 442912"/>
            <a:gd name="connsiteX14" fmla="*/ 515059 w 943684"/>
            <a:gd name="connsiteY14" fmla="*/ 204787 h 442912"/>
            <a:gd name="connsiteX15" fmla="*/ 486484 w 943684"/>
            <a:gd name="connsiteY15" fmla="*/ 185737 h 442912"/>
            <a:gd name="connsiteX16" fmla="*/ 515059 w 943684"/>
            <a:gd name="connsiteY16" fmla="*/ 195262 h 442912"/>
            <a:gd name="connsiteX17" fmla="*/ 572209 w 943684"/>
            <a:gd name="connsiteY17" fmla="*/ 223837 h 442912"/>
            <a:gd name="connsiteX18" fmla="*/ 600784 w 943684"/>
            <a:gd name="connsiteY18" fmla="*/ 204787 h 442912"/>
            <a:gd name="connsiteX19" fmla="*/ 610309 w 943684"/>
            <a:gd name="connsiteY19" fmla="*/ 176212 h 442912"/>
            <a:gd name="connsiteX20" fmla="*/ 629359 w 943684"/>
            <a:gd name="connsiteY20" fmla="*/ 204787 h 442912"/>
            <a:gd name="connsiteX21" fmla="*/ 657934 w 943684"/>
            <a:gd name="connsiteY21" fmla="*/ 223837 h 442912"/>
            <a:gd name="connsiteX22" fmla="*/ 724609 w 943684"/>
            <a:gd name="connsiteY22" fmla="*/ 214312 h 442912"/>
            <a:gd name="connsiteX23" fmla="*/ 734134 w 943684"/>
            <a:gd name="connsiteY23" fmla="*/ 242887 h 442912"/>
            <a:gd name="connsiteX24" fmla="*/ 762709 w 943684"/>
            <a:gd name="connsiteY24" fmla="*/ 223837 h 442912"/>
            <a:gd name="connsiteX25" fmla="*/ 772234 w 943684"/>
            <a:gd name="connsiteY25" fmla="*/ 195262 h 442912"/>
            <a:gd name="connsiteX26" fmla="*/ 788903 w 943684"/>
            <a:gd name="connsiteY26" fmla="*/ 0 h 442912"/>
            <a:gd name="connsiteX27" fmla="*/ 819859 w 943684"/>
            <a:gd name="connsiteY27" fmla="*/ 252412 h 442912"/>
            <a:gd name="connsiteX28" fmla="*/ 867484 w 943684"/>
            <a:gd name="connsiteY28" fmla="*/ 442912 h 442912"/>
            <a:gd name="connsiteX29" fmla="*/ 886534 w 943684"/>
            <a:gd name="connsiteY29" fmla="*/ 395287 h 442912"/>
            <a:gd name="connsiteX30" fmla="*/ 905584 w 943684"/>
            <a:gd name="connsiteY30" fmla="*/ 338137 h 442912"/>
            <a:gd name="connsiteX31" fmla="*/ 924634 w 943684"/>
            <a:gd name="connsiteY31" fmla="*/ 280987 h 442912"/>
            <a:gd name="connsiteX32" fmla="*/ 934159 w 943684"/>
            <a:gd name="connsiteY32" fmla="*/ 242887 h 442912"/>
            <a:gd name="connsiteX33" fmla="*/ 943684 w 943684"/>
            <a:gd name="connsiteY33" fmla="*/ 214312 h 442912"/>
            <a:gd name="connsiteX34" fmla="*/ 886535 w 943684"/>
            <a:gd name="connsiteY34" fmla="*/ 219075 h 442912"/>
            <a:gd name="connsiteX35" fmla="*/ 910346 w 943684"/>
            <a:gd name="connsiteY35" fmla="*/ 271462 h 442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943684" h="442912">
              <a:moveTo>
                <a:pt x="457909" y="233362"/>
              </a:moveTo>
              <a:cubicBezTo>
                <a:pt x="314380" y="249310"/>
                <a:pt x="372475" y="247351"/>
                <a:pt x="162634" y="233362"/>
              </a:cubicBezTo>
              <a:cubicBezTo>
                <a:pt x="122111" y="230660"/>
                <a:pt x="74925" y="221852"/>
                <a:pt x="48334" y="214312"/>
              </a:cubicBezTo>
              <a:cubicBezTo>
                <a:pt x="21743" y="206772"/>
                <a:pt x="3090" y="188119"/>
                <a:pt x="3090" y="188119"/>
              </a:cubicBezTo>
              <a:cubicBezTo>
                <a:pt x="-7584" y="131864"/>
                <a:pt x="12218" y="117872"/>
                <a:pt x="19759" y="100012"/>
              </a:cubicBezTo>
              <a:cubicBezTo>
                <a:pt x="27300" y="82153"/>
                <a:pt x="37873" y="85611"/>
                <a:pt x="48334" y="80962"/>
              </a:cubicBezTo>
              <a:cubicBezTo>
                <a:pt x="66684" y="72807"/>
                <a:pt x="78893" y="66278"/>
                <a:pt x="105484" y="61912"/>
              </a:cubicBezTo>
              <a:cubicBezTo>
                <a:pt x="132075" y="57546"/>
                <a:pt x="174541" y="53181"/>
                <a:pt x="207878" y="54768"/>
              </a:cubicBezTo>
              <a:cubicBezTo>
                <a:pt x="241215" y="56355"/>
                <a:pt x="286062" y="50800"/>
                <a:pt x="317415" y="52387"/>
              </a:cubicBezTo>
              <a:cubicBezTo>
                <a:pt x="348768" y="53974"/>
                <a:pt x="373771" y="58737"/>
                <a:pt x="395996" y="64293"/>
              </a:cubicBezTo>
              <a:cubicBezTo>
                <a:pt x="418221" y="69849"/>
                <a:pt x="432509" y="75009"/>
                <a:pt x="450765" y="85725"/>
              </a:cubicBezTo>
              <a:cubicBezTo>
                <a:pt x="469021" y="96441"/>
                <a:pt x="494818" y="116681"/>
                <a:pt x="505534" y="128587"/>
              </a:cubicBezTo>
              <a:cubicBezTo>
                <a:pt x="519425" y="145255"/>
                <a:pt x="527759" y="171449"/>
                <a:pt x="534109" y="185737"/>
              </a:cubicBezTo>
              <a:cubicBezTo>
                <a:pt x="540459" y="200025"/>
                <a:pt x="550734" y="207212"/>
                <a:pt x="543634" y="214312"/>
              </a:cubicBezTo>
              <a:cubicBezTo>
                <a:pt x="536534" y="221412"/>
                <a:pt x="524584" y="207962"/>
                <a:pt x="515059" y="204787"/>
              </a:cubicBezTo>
              <a:cubicBezTo>
                <a:pt x="505534" y="198437"/>
                <a:pt x="486484" y="197185"/>
                <a:pt x="486484" y="185737"/>
              </a:cubicBezTo>
              <a:cubicBezTo>
                <a:pt x="486484" y="175697"/>
                <a:pt x="506079" y="190772"/>
                <a:pt x="515059" y="195262"/>
              </a:cubicBezTo>
              <a:cubicBezTo>
                <a:pt x="588917" y="232191"/>
                <a:pt x="500385" y="199896"/>
                <a:pt x="572209" y="223837"/>
              </a:cubicBezTo>
              <a:cubicBezTo>
                <a:pt x="581734" y="217487"/>
                <a:pt x="593633" y="213726"/>
                <a:pt x="600784" y="204787"/>
              </a:cubicBezTo>
              <a:cubicBezTo>
                <a:pt x="607056" y="196947"/>
                <a:pt x="600269" y="176212"/>
                <a:pt x="610309" y="176212"/>
              </a:cubicBezTo>
              <a:cubicBezTo>
                <a:pt x="621757" y="176212"/>
                <a:pt x="621264" y="196692"/>
                <a:pt x="629359" y="204787"/>
              </a:cubicBezTo>
              <a:cubicBezTo>
                <a:pt x="637454" y="212882"/>
                <a:pt x="648409" y="217487"/>
                <a:pt x="657934" y="223837"/>
              </a:cubicBezTo>
              <a:cubicBezTo>
                <a:pt x="681265" y="208283"/>
                <a:pt x="693855" y="189709"/>
                <a:pt x="724609" y="214312"/>
              </a:cubicBezTo>
              <a:cubicBezTo>
                <a:pt x="732449" y="220584"/>
                <a:pt x="730959" y="233362"/>
                <a:pt x="734134" y="242887"/>
              </a:cubicBezTo>
              <a:cubicBezTo>
                <a:pt x="743659" y="236537"/>
                <a:pt x="755558" y="232776"/>
                <a:pt x="762709" y="223837"/>
              </a:cubicBezTo>
              <a:cubicBezTo>
                <a:pt x="768981" y="215997"/>
                <a:pt x="767868" y="232568"/>
                <a:pt x="772234" y="195262"/>
              </a:cubicBezTo>
              <a:cubicBezTo>
                <a:pt x="776600" y="157956"/>
                <a:pt x="779378" y="9525"/>
                <a:pt x="788903" y="0"/>
              </a:cubicBezTo>
              <a:cubicBezTo>
                <a:pt x="791489" y="12932"/>
                <a:pt x="806762" y="178593"/>
                <a:pt x="819859" y="252412"/>
              </a:cubicBezTo>
              <a:cubicBezTo>
                <a:pt x="832956" y="326231"/>
                <a:pt x="856372" y="419100"/>
                <a:pt x="867484" y="442912"/>
              </a:cubicBezTo>
              <a:cubicBezTo>
                <a:pt x="873834" y="427037"/>
                <a:pt x="880691" y="411355"/>
                <a:pt x="886534" y="395287"/>
              </a:cubicBezTo>
              <a:cubicBezTo>
                <a:pt x="893396" y="376416"/>
                <a:pt x="899234" y="357187"/>
                <a:pt x="905584" y="338137"/>
              </a:cubicBezTo>
              <a:lnTo>
                <a:pt x="924634" y="280987"/>
              </a:lnTo>
              <a:cubicBezTo>
                <a:pt x="928774" y="268568"/>
                <a:pt x="930563" y="255474"/>
                <a:pt x="934159" y="242887"/>
              </a:cubicBezTo>
              <a:cubicBezTo>
                <a:pt x="936917" y="233233"/>
                <a:pt x="940509" y="223837"/>
                <a:pt x="943684" y="214312"/>
              </a:cubicBezTo>
              <a:cubicBezTo>
                <a:pt x="941700" y="206772"/>
                <a:pt x="888122" y="220662"/>
                <a:pt x="886535" y="219075"/>
              </a:cubicBezTo>
              <a:cubicBezTo>
                <a:pt x="863516" y="231775"/>
                <a:pt x="908362" y="270272"/>
                <a:pt x="910346" y="271462"/>
              </a:cubicBezTo>
            </a:path>
          </a:pathLst>
        </a:custGeom>
        <a:noFill/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447675</xdr:colOff>
      <xdr:row>62</xdr:row>
      <xdr:rowOff>0</xdr:rowOff>
    </xdr:from>
    <xdr:to>
      <xdr:col>15</xdr:col>
      <xdr:colOff>304800</xdr:colOff>
      <xdr:row>63</xdr:row>
      <xdr:rowOff>79863</xdr:rowOff>
    </xdr:to>
    <xdr:sp macro="" textlink="">
      <xdr:nvSpPr>
        <xdr:cNvPr id="42" name="Figura a mano libera 41"/>
        <xdr:cNvSpPr/>
      </xdr:nvSpPr>
      <xdr:spPr>
        <a:xfrm>
          <a:off x="7762875" y="14954250"/>
          <a:ext cx="466725" cy="279888"/>
        </a:xfrm>
        <a:custGeom>
          <a:avLst/>
          <a:gdLst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8600 w 466725"/>
            <a:gd name="connsiteY4" fmla="*/ 152400 h 258473"/>
            <a:gd name="connsiteX5" fmla="*/ 257175 w 466725"/>
            <a:gd name="connsiteY5" fmla="*/ 180975 h 258473"/>
            <a:gd name="connsiteX6" fmla="*/ 323850 w 466725"/>
            <a:gd name="connsiteY6" fmla="*/ 209550 h 258473"/>
            <a:gd name="connsiteX7" fmla="*/ 400050 w 466725"/>
            <a:gd name="connsiteY7" fmla="*/ 219075 h 258473"/>
            <a:gd name="connsiteX8" fmla="*/ 457200 w 466725"/>
            <a:gd name="connsiteY8" fmla="*/ 257175 h 258473"/>
            <a:gd name="connsiteX9" fmla="*/ 466725 w 466725"/>
            <a:gd name="connsiteY9" fmla="*/ 228600 h 258473"/>
            <a:gd name="connsiteX10" fmla="*/ 419100 w 466725"/>
            <a:gd name="connsiteY10" fmla="*/ 171450 h 258473"/>
            <a:gd name="connsiteX11" fmla="*/ 400050 w 466725"/>
            <a:gd name="connsiteY11" fmla="*/ 180975 h 258473"/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1456 w 466725"/>
            <a:gd name="connsiteY4" fmla="*/ 169069 h 258473"/>
            <a:gd name="connsiteX5" fmla="*/ 257175 w 466725"/>
            <a:gd name="connsiteY5" fmla="*/ 180975 h 258473"/>
            <a:gd name="connsiteX6" fmla="*/ 323850 w 466725"/>
            <a:gd name="connsiteY6" fmla="*/ 209550 h 258473"/>
            <a:gd name="connsiteX7" fmla="*/ 400050 w 466725"/>
            <a:gd name="connsiteY7" fmla="*/ 219075 h 258473"/>
            <a:gd name="connsiteX8" fmla="*/ 457200 w 466725"/>
            <a:gd name="connsiteY8" fmla="*/ 257175 h 258473"/>
            <a:gd name="connsiteX9" fmla="*/ 466725 w 466725"/>
            <a:gd name="connsiteY9" fmla="*/ 228600 h 258473"/>
            <a:gd name="connsiteX10" fmla="*/ 419100 w 466725"/>
            <a:gd name="connsiteY10" fmla="*/ 171450 h 258473"/>
            <a:gd name="connsiteX11" fmla="*/ 400050 w 466725"/>
            <a:gd name="connsiteY11" fmla="*/ 180975 h 258473"/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3838 w 466725"/>
            <a:gd name="connsiteY4" fmla="*/ 154782 h 258473"/>
            <a:gd name="connsiteX5" fmla="*/ 257175 w 466725"/>
            <a:gd name="connsiteY5" fmla="*/ 180975 h 258473"/>
            <a:gd name="connsiteX6" fmla="*/ 323850 w 466725"/>
            <a:gd name="connsiteY6" fmla="*/ 209550 h 258473"/>
            <a:gd name="connsiteX7" fmla="*/ 400050 w 466725"/>
            <a:gd name="connsiteY7" fmla="*/ 219075 h 258473"/>
            <a:gd name="connsiteX8" fmla="*/ 457200 w 466725"/>
            <a:gd name="connsiteY8" fmla="*/ 257175 h 258473"/>
            <a:gd name="connsiteX9" fmla="*/ 466725 w 466725"/>
            <a:gd name="connsiteY9" fmla="*/ 228600 h 258473"/>
            <a:gd name="connsiteX10" fmla="*/ 419100 w 466725"/>
            <a:gd name="connsiteY10" fmla="*/ 171450 h 258473"/>
            <a:gd name="connsiteX11" fmla="*/ 400050 w 466725"/>
            <a:gd name="connsiteY11" fmla="*/ 180975 h 258473"/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3838 w 466725"/>
            <a:gd name="connsiteY4" fmla="*/ 154782 h 258473"/>
            <a:gd name="connsiteX5" fmla="*/ 278606 w 466725"/>
            <a:gd name="connsiteY5" fmla="*/ 195263 h 258473"/>
            <a:gd name="connsiteX6" fmla="*/ 323850 w 466725"/>
            <a:gd name="connsiteY6" fmla="*/ 209550 h 258473"/>
            <a:gd name="connsiteX7" fmla="*/ 400050 w 466725"/>
            <a:gd name="connsiteY7" fmla="*/ 219075 h 258473"/>
            <a:gd name="connsiteX8" fmla="*/ 457200 w 466725"/>
            <a:gd name="connsiteY8" fmla="*/ 257175 h 258473"/>
            <a:gd name="connsiteX9" fmla="*/ 466725 w 466725"/>
            <a:gd name="connsiteY9" fmla="*/ 228600 h 258473"/>
            <a:gd name="connsiteX10" fmla="*/ 419100 w 466725"/>
            <a:gd name="connsiteY10" fmla="*/ 171450 h 258473"/>
            <a:gd name="connsiteX11" fmla="*/ 400050 w 466725"/>
            <a:gd name="connsiteY11" fmla="*/ 180975 h 258473"/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3838 w 466725"/>
            <a:gd name="connsiteY4" fmla="*/ 154782 h 258473"/>
            <a:gd name="connsiteX5" fmla="*/ 278606 w 466725"/>
            <a:gd name="connsiteY5" fmla="*/ 195263 h 258473"/>
            <a:gd name="connsiteX6" fmla="*/ 323850 w 466725"/>
            <a:gd name="connsiteY6" fmla="*/ 209550 h 258473"/>
            <a:gd name="connsiteX7" fmla="*/ 400050 w 466725"/>
            <a:gd name="connsiteY7" fmla="*/ 219075 h 258473"/>
            <a:gd name="connsiteX8" fmla="*/ 457200 w 466725"/>
            <a:gd name="connsiteY8" fmla="*/ 257175 h 258473"/>
            <a:gd name="connsiteX9" fmla="*/ 466725 w 466725"/>
            <a:gd name="connsiteY9" fmla="*/ 228600 h 258473"/>
            <a:gd name="connsiteX10" fmla="*/ 419100 w 466725"/>
            <a:gd name="connsiteY10" fmla="*/ 171450 h 258473"/>
            <a:gd name="connsiteX11" fmla="*/ 400050 w 466725"/>
            <a:gd name="connsiteY11" fmla="*/ 180975 h 258473"/>
            <a:gd name="connsiteX0" fmla="*/ 0 w 466725"/>
            <a:gd name="connsiteY0" fmla="*/ 0 h 258473"/>
            <a:gd name="connsiteX1" fmla="*/ 114300 w 466725"/>
            <a:gd name="connsiteY1" fmla="*/ 76200 h 258473"/>
            <a:gd name="connsiteX2" fmla="*/ 161925 w 466725"/>
            <a:gd name="connsiteY2" fmla="*/ 114300 h 258473"/>
            <a:gd name="connsiteX3" fmla="*/ 190500 w 466725"/>
            <a:gd name="connsiteY3" fmla="*/ 133350 h 258473"/>
            <a:gd name="connsiteX4" fmla="*/ 223838 w 466725"/>
            <a:gd name="connsiteY4" fmla="*/ 154782 h 258473"/>
            <a:gd name="connsiteX5" fmla="*/ 278606 w 466725"/>
            <a:gd name="connsiteY5" fmla="*/ 195263 h 258473"/>
            <a:gd name="connsiteX6" fmla="*/ 400050 w 466725"/>
            <a:gd name="connsiteY6" fmla="*/ 219075 h 258473"/>
            <a:gd name="connsiteX7" fmla="*/ 457200 w 466725"/>
            <a:gd name="connsiteY7" fmla="*/ 257175 h 258473"/>
            <a:gd name="connsiteX8" fmla="*/ 466725 w 466725"/>
            <a:gd name="connsiteY8" fmla="*/ 228600 h 258473"/>
            <a:gd name="connsiteX9" fmla="*/ 419100 w 466725"/>
            <a:gd name="connsiteY9" fmla="*/ 171450 h 258473"/>
            <a:gd name="connsiteX10" fmla="*/ 400050 w 466725"/>
            <a:gd name="connsiteY10" fmla="*/ 180975 h 258473"/>
            <a:gd name="connsiteX0" fmla="*/ 0 w 466725"/>
            <a:gd name="connsiteY0" fmla="*/ 0 h 270363"/>
            <a:gd name="connsiteX1" fmla="*/ 114300 w 466725"/>
            <a:gd name="connsiteY1" fmla="*/ 76200 h 270363"/>
            <a:gd name="connsiteX2" fmla="*/ 161925 w 466725"/>
            <a:gd name="connsiteY2" fmla="*/ 114300 h 270363"/>
            <a:gd name="connsiteX3" fmla="*/ 190500 w 466725"/>
            <a:gd name="connsiteY3" fmla="*/ 133350 h 270363"/>
            <a:gd name="connsiteX4" fmla="*/ 223838 w 466725"/>
            <a:gd name="connsiteY4" fmla="*/ 154782 h 270363"/>
            <a:gd name="connsiteX5" fmla="*/ 278606 w 466725"/>
            <a:gd name="connsiteY5" fmla="*/ 195263 h 270363"/>
            <a:gd name="connsiteX6" fmla="*/ 388143 w 466725"/>
            <a:gd name="connsiteY6" fmla="*/ 269082 h 270363"/>
            <a:gd name="connsiteX7" fmla="*/ 457200 w 466725"/>
            <a:gd name="connsiteY7" fmla="*/ 257175 h 270363"/>
            <a:gd name="connsiteX8" fmla="*/ 466725 w 466725"/>
            <a:gd name="connsiteY8" fmla="*/ 228600 h 270363"/>
            <a:gd name="connsiteX9" fmla="*/ 419100 w 466725"/>
            <a:gd name="connsiteY9" fmla="*/ 171450 h 270363"/>
            <a:gd name="connsiteX10" fmla="*/ 400050 w 466725"/>
            <a:gd name="connsiteY10" fmla="*/ 180975 h 270363"/>
            <a:gd name="connsiteX0" fmla="*/ 0 w 466725"/>
            <a:gd name="connsiteY0" fmla="*/ 0 h 270363"/>
            <a:gd name="connsiteX1" fmla="*/ 114300 w 466725"/>
            <a:gd name="connsiteY1" fmla="*/ 76200 h 270363"/>
            <a:gd name="connsiteX2" fmla="*/ 161925 w 466725"/>
            <a:gd name="connsiteY2" fmla="*/ 114300 h 270363"/>
            <a:gd name="connsiteX3" fmla="*/ 190500 w 466725"/>
            <a:gd name="connsiteY3" fmla="*/ 133350 h 270363"/>
            <a:gd name="connsiteX4" fmla="*/ 223838 w 466725"/>
            <a:gd name="connsiteY4" fmla="*/ 154782 h 270363"/>
            <a:gd name="connsiteX5" fmla="*/ 278606 w 466725"/>
            <a:gd name="connsiteY5" fmla="*/ 195263 h 270363"/>
            <a:gd name="connsiteX6" fmla="*/ 388143 w 466725"/>
            <a:gd name="connsiteY6" fmla="*/ 269082 h 270363"/>
            <a:gd name="connsiteX7" fmla="*/ 457200 w 466725"/>
            <a:gd name="connsiteY7" fmla="*/ 257175 h 270363"/>
            <a:gd name="connsiteX8" fmla="*/ 466725 w 466725"/>
            <a:gd name="connsiteY8" fmla="*/ 228600 h 270363"/>
            <a:gd name="connsiteX9" fmla="*/ 419100 w 466725"/>
            <a:gd name="connsiteY9" fmla="*/ 171450 h 270363"/>
            <a:gd name="connsiteX10" fmla="*/ 376238 w 466725"/>
            <a:gd name="connsiteY10" fmla="*/ 219075 h 270363"/>
            <a:gd name="connsiteX0" fmla="*/ 0 w 466725"/>
            <a:gd name="connsiteY0" fmla="*/ 0 h 270363"/>
            <a:gd name="connsiteX1" fmla="*/ 114300 w 466725"/>
            <a:gd name="connsiteY1" fmla="*/ 76200 h 270363"/>
            <a:gd name="connsiteX2" fmla="*/ 161925 w 466725"/>
            <a:gd name="connsiteY2" fmla="*/ 114300 h 270363"/>
            <a:gd name="connsiteX3" fmla="*/ 190500 w 466725"/>
            <a:gd name="connsiteY3" fmla="*/ 133350 h 270363"/>
            <a:gd name="connsiteX4" fmla="*/ 223838 w 466725"/>
            <a:gd name="connsiteY4" fmla="*/ 154782 h 270363"/>
            <a:gd name="connsiteX5" fmla="*/ 278606 w 466725"/>
            <a:gd name="connsiteY5" fmla="*/ 195263 h 270363"/>
            <a:gd name="connsiteX6" fmla="*/ 388143 w 466725"/>
            <a:gd name="connsiteY6" fmla="*/ 269082 h 270363"/>
            <a:gd name="connsiteX7" fmla="*/ 457200 w 466725"/>
            <a:gd name="connsiteY7" fmla="*/ 257175 h 270363"/>
            <a:gd name="connsiteX8" fmla="*/ 466725 w 466725"/>
            <a:gd name="connsiteY8" fmla="*/ 228600 h 270363"/>
            <a:gd name="connsiteX9" fmla="*/ 419100 w 466725"/>
            <a:gd name="connsiteY9" fmla="*/ 171450 h 270363"/>
            <a:gd name="connsiteX10" fmla="*/ 385763 w 466725"/>
            <a:gd name="connsiteY10" fmla="*/ 247650 h 270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466725" h="270363">
              <a:moveTo>
                <a:pt x="0" y="0"/>
              </a:moveTo>
              <a:lnTo>
                <a:pt x="114300" y="76200"/>
              </a:lnTo>
              <a:cubicBezTo>
                <a:pt x="131216" y="87477"/>
                <a:pt x="145661" y="102102"/>
                <a:pt x="161925" y="114300"/>
              </a:cubicBezTo>
              <a:cubicBezTo>
                <a:pt x="171083" y="121169"/>
                <a:pt x="180181" y="126603"/>
                <a:pt x="190500" y="133350"/>
              </a:cubicBezTo>
              <a:cubicBezTo>
                <a:pt x="200819" y="140097"/>
                <a:pt x="209154" y="144463"/>
                <a:pt x="223838" y="154782"/>
              </a:cubicBezTo>
              <a:cubicBezTo>
                <a:pt x="238522" y="165101"/>
                <a:pt x="251222" y="176213"/>
                <a:pt x="278606" y="195263"/>
              </a:cubicBezTo>
              <a:cubicBezTo>
                <a:pt x="305990" y="214313"/>
                <a:pt x="358377" y="258763"/>
                <a:pt x="388143" y="269082"/>
              </a:cubicBezTo>
              <a:cubicBezTo>
                <a:pt x="392994" y="273933"/>
                <a:pt x="444103" y="263922"/>
                <a:pt x="457200" y="257175"/>
              </a:cubicBezTo>
              <a:cubicBezTo>
                <a:pt x="470297" y="250428"/>
                <a:pt x="463550" y="238125"/>
                <a:pt x="466725" y="228600"/>
              </a:cubicBezTo>
              <a:cubicBezTo>
                <a:pt x="456516" y="157135"/>
                <a:pt x="432594" y="168275"/>
                <a:pt x="419100" y="171450"/>
              </a:cubicBezTo>
              <a:cubicBezTo>
                <a:pt x="405606" y="174625"/>
                <a:pt x="392113" y="244475"/>
                <a:pt x="385763" y="24765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15</xdr:col>
      <xdr:colOff>314323</xdr:colOff>
      <xdr:row>61</xdr:row>
      <xdr:rowOff>151365</xdr:rowOff>
    </xdr:from>
    <xdr:to>
      <xdr:col>16</xdr:col>
      <xdr:colOff>540541</xdr:colOff>
      <xdr:row>63</xdr:row>
      <xdr:rowOff>182472</xdr:rowOff>
    </xdr:to>
    <xdr:sp macro="" textlink="">
      <xdr:nvSpPr>
        <xdr:cNvPr id="43" name="Figura a mano libera 42"/>
        <xdr:cNvSpPr/>
      </xdr:nvSpPr>
      <xdr:spPr>
        <a:xfrm>
          <a:off x="8239123" y="14905590"/>
          <a:ext cx="835818" cy="431157"/>
        </a:xfrm>
        <a:custGeom>
          <a:avLst/>
          <a:gdLst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52" fmla="*/ 1381125 w 1657350"/>
            <a:gd name="connsiteY52" fmla="*/ 592312 h 601837"/>
            <a:gd name="connsiteX53" fmla="*/ 1285875 w 1657350"/>
            <a:gd name="connsiteY53" fmla="*/ 563737 h 601837"/>
            <a:gd name="connsiteX54" fmla="*/ 1066800 w 1657350"/>
            <a:gd name="connsiteY54" fmla="*/ 544687 h 601837"/>
            <a:gd name="connsiteX55" fmla="*/ 866775 w 1657350"/>
            <a:gd name="connsiteY55" fmla="*/ 525637 h 601837"/>
            <a:gd name="connsiteX56" fmla="*/ 666750 w 1657350"/>
            <a:gd name="connsiteY56" fmla="*/ 525637 h 601837"/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52" fmla="*/ 1381125 w 1657350"/>
            <a:gd name="connsiteY52" fmla="*/ 592312 h 601837"/>
            <a:gd name="connsiteX53" fmla="*/ 1285875 w 1657350"/>
            <a:gd name="connsiteY53" fmla="*/ 563737 h 601837"/>
            <a:gd name="connsiteX54" fmla="*/ 1066800 w 1657350"/>
            <a:gd name="connsiteY54" fmla="*/ 544687 h 601837"/>
            <a:gd name="connsiteX55" fmla="*/ 866775 w 1657350"/>
            <a:gd name="connsiteY55" fmla="*/ 525637 h 601837"/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52" fmla="*/ 1381125 w 1657350"/>
            <a:gd name="connsiteY52" fmla="*/ 592312 h 601837"/>
            <a:gd name="connsiteX53" fmla="*/ 1285875 w 1657350"/>
            <a:gd name="connsiteY53" fmla="*/ 563737 h 601837"/>
            <a:gd name="connsiteX54" fmla="*/ 1066800 w 1657350"/>
            <a:gd name="connsiteY54" fmla="*/ 544687 h 601837"/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52" fmla="*/ 1381125 w 1657350"/>
            <a:gd name="connsiteY52" fmla="*/ 592312 h 601837"/>
            <a:gd name="connsiteX53" fmla="*/ 1066800 w 1657350"/>
            <a:gd name="connsiteY53" fmla="*/ 544687 h 601837"/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52" fmla="*/ 1381125 w 1657350"/>
            <a:gd name="connsiteY52" fmla="*/ 592312 h 601837"/>
            <a:gd name="connsiteX0" fmla="*/ 0 w 1657350"/>
            <a:gd name="connsiteY0" fmla="*/ 249412 h 601837"/>
            <a:gd name="connsiteX1" fmla="*/ 66675 w 1657350"/>
            <a:gd name="connsiteY1" fmla="*/ 173212 h 601837"/>
            <a:gd name="connsiteX2" fmla="*/ 123825 w 1657350"/>
            <a:gd name="connsiteY2" fmla="*/ 125587 h 601837"/>
            <a:gd name="connsiteX3" fmla="*/ 114300 w 1657350"/>
            <a:gd name="connsiteY3" fmla="*/ 11287 h 601837"/>
            <a:gd name="connsiteX4" fmla="*/ 85725 w 1657350"/>
            <a:gd name="connsiteY4" fmla="*/ 1762 h 601837"/>
            <a:gd name="connsiteX5" fmla="*/ 76200 w 1657350"/>
            <a:gd name="connsiteY5" fmla="*/ 30337 h 601837"/>
            <a:gd name="connsiteX6" fmla="*/ 57150 w 1657350"/>
            <a:gd name="connsiteY6" fmla="*/ 58912 h 601837"/>
            <a:gd name="connsiteX7" fmla="*/ 66675 w 1657350"/>
            <a:gd name="connsiteY7" fmla="*/ 144637 h 601837"/>
            <a:gd name="connsiteX8" fmla="*/ 76200 w 1657350"/>
            <a:gd name="connsiteY8" fmla="*/ 173212 h 601837"/>
            <a:gd name="connsiteX9" fmla="*/ 104775 w 1657350"/>
            <a:gd name="connsiteY9" fmla="*/ 201787 h 601837"/>
            <a:gd name="connsiteX10" fmla="*/ 123825 w 1657350"/>
            <a:gd name="connsiteY10" fmla="*/ 258937 h 601837"/>
            <a:gd name="connsiteX11" fmla="*/ 142875 w 1657350"/>
            <a:gd name="connsiteY11" fmla="*/ 287512 h 601837"/>
            <a:gd name="connsiteX12" fmla="*/ 152400 w 1657350"/>
            <a:gd name="connsiteY12" fmla="*/ 316087 h 601837"/>
            <a:gd name="connsiteX13" fmla="*/ 161925 w 1657350"/>
            <a:gd name="connsiteY13" fmla="*/ 363712 h 601837"/>
            <a:gd name="connsiteX14" fmla="*/ 190500 w 1657350"/>
            <a:gd name="connsiteY14" fmla="*/ 316087 h 601837"/>
            <a:gd name="connsiteX15" fmla="*/ 238125 w 1657350"/>
            <a:gd name="connsiteY15" fmla="*/ 239887 h 601837"/>
            <a:gd name="connsiteX16" fmla="*/ 247650 w 1657350"/>
            <a:gd name="connsiteY16" fmla="*/ 211312 h 601837"/>
            <a:gd name="connsiteX17" fmla="*/ 276225 w 1657350"/>
            <a:gd name="connsiteY17" fmla="*/ 325612 h 601837"/>
            <a:gd name="connsiteX18" fmla="*/ 295275 w 1657350"/>
            <a:gd name="connsiteY18" fmla="*/ 354187 h 601837"/>
            <a:gd name="connsiteX19" fmla="*/ 304800 w 1657350"/>
            <a:gd name="connsiteY19" fmla="*/ 277987 h 601837"/>
            <a:gd name="connsiteX20" fmla="*/ 295275 w 1657350"/>
            <a:gd name="connsiteY20" fmla="*/ 249412 h 601837"/>
            <a:gd name="connsiteX21" fmla="*/ 342900 w 1657350"/>
            <a:gd name="connsiteY21" fmla="*/ 325612 h 601837"/>
            <a:gd name="connsiteX22" fmla="*/ 400050 w 1657350"/>
            <a:gd name="connsiteY22" fmla="*/ 363712 h 601837"/>
            <a:gd name="connsiteX23" fmla="*/ 409575 w 1657350"/>
            <a:gd name="connsiteY23" fmla="*/ 182737 h 601837"/>
            <a:gd name="connsiteX24" fmla="*/ 390525 w 1657350"/>
            <a:gd name="connsiteY24" fmla="*/ 154162 h 601837"/>
            <a:gd name="connsiteX25" fmla="*/ 409575 w 1657350"/>
            <a:gd name="connsiteY25" fmla="*/ 201787 h 601837"/>
            <a:gd name="connsiteX26" fmla="*/ 438150 w 1657350"/>
            <a:gd name="connsiteY26" fmla="*/ 268462 h 601837"/>
            <a:gd name="connsiteX27" fmla="*/ 495300 w 1657350"/>
            <a:gd name="connsiteY27" fmla="*/ 373237 h 601837"/>
            <a:gd name="connsiteX28" fmla="*/ 504825 w 1657350"/>
            <a:gd name="connsiteY28" fmla="*/ 401812 h 601837"/>
            <a:gd name="connsiteX29" fmla="*/ 523875 w 1657350"/>
            <a:gd name="connsiteY29" fmla="*/ 430387 h 601837"/>
            <a:gd name="connsiteX30" fmla="*/ 533400 w 1657350"/>
            <a:gd name="connsiteY30" fmla="*/ 401812 h 601837"/>
            <a:gd name="connsiteX31" fmla="*/ 628650 w 1657350"/>
            <a:gd name="connsiteY31" fmla="*/ 373237 h 601837"/>
            <a:gd name="connsiteX32" fmla="*/ 647700 w 1657350"/>
            <a:gd name="connsiteY32" fmla="*/ 344662 h 601837"/>
            <a:gd name="connsiteX33" fmla="*/ 590550 w 1657350"/>
            <a:gd name="connsiteY33" fmla="*/ 268462 h 601837"/>
            <a:gd name="connsiteX34" fmla="*/ 542925 w 1657350"/>
            <a:gd name="connsiteY34" fmla="*/ 335137 h 601837"/>
            <a:gd name="connsiteX35" fmla="*/ 533400 w 1657350"/>
            <a:gd name="connsiteY35" fmla="*/ 287512 h 601837"/>
            <a:gd name="connsiteX36" fmla="*/ 495300 w 1657350"/>
            <a:gd name="connsiteY36" fmla="*/ 258937 h 601837"/>
            <a:gd name="connsiteX37" fmla="*/ 466725 w 1657350"/>
            <a:gd name="connsiteY37" fmla="*/ 220837 h 601837"/>
            <a:gd name="connsiteX38" fmla="*/ 438150 w 1657350"/>
            <a:gd name="connsiteY38" fmla="*/ 211312 h 601837"/>
            <a:gd name="connsiteX39" fmla="*/ 400050 w 1657350"/>
            <a:gd name="connsiteY39" fmla="*/ 192262 h 601837"/>
            <a:gd name="connsiteX40" fmla="*/ 352425 w 1657350"/>
            <a:gd name="connsiteY40" fmla="*/ 173212 h 601837"/>
            <a:gd name="connsiteX41" fmla="*/ 457200 w 1657350"/>
            <a:gd name="connsiteY41" fmla="*/ 163687 h 601837"/>
            <a:gd name="connsiteX42" fmla="*/ 533400 w 1657350"/>
            <a:gd name="connsiteY42" fmla="*/ 182737 h 601837"/>
            <a:gd name="connsiteX43" fmla="*/ 581025 w 1657350"/>
            <a:gd name="connsiteY43" fmla="*/ 211312 h 601837"/>
            <a:gd name="connsiteX44" fmla="*/ 771525 w 1657350"/>
            <a:gd name="connsiteY44" fmla="*/ 277987 h 601837"/>
            <a:gd name="connsiteX45" fmla="*/ 1333500 w 1657350"/>
            <a:gd name="connsiteY45" fmla="*/ 420862 h 601837"/>
            <a:gd name="connsiteX46" fmla="*/ 1495425 w 1657350"/>
            <a:gd name="connsiteY46" fmla="*/ 478012 h 601837"/>
            <a:gd name="connsiteX47" fmla="*/ 1657350 w 1657350"/>
            <a:gd name="connsiteY47" fmla="*/ 516112 h 601837"/>
            <a:gd name="connsiteX48" fmla="*/ 1647825 w 1657350"/>
            <a:gd name="connsiteY48" fmla="*/ 554212 h 601837"/>
            <a:gd name="connsiteX49" fmla="*/ 1638300 w 1657350"/>
            <a:gd name="connsiteY49" fmla="*/ 582787 h 601837"/>
            <a:gd name="connsiteX50" fmla="*/ 1600200 w 1657350"/>
            <a:gd name="connsiteY50" fmla="*/ 592312 h 601837"/>
            <a:gd name="connsiteX51" fmla="*/ 1552575 w 1657350"/>
            <a:gd name="connsiteY51" fmla="*/ 601837 h 601837"/>
            <a:gd name="connsiteX0" fmla="*/ 0 w 1657350"/>
            <a:gd name="connsiteY0" fmla="*/ 249412 h 592312"/>
            <a:gd name="connsiteX1" fmla="*/ 66675 w 1657350"/>
            <a:gd name="connsiteY1" fmla="*/ 173212 h 592312"/>
            <a:gd name="connsiteX2" fmla="*/ 123825 w 1657350"/>
            <a:gd name="connsiteY2" fmla="*/ 125587 h 592312"/>
            <a:gd name="connsiteX3" fmla="*/ 114300 w 1657350"/>
            <a:gd name="connsiteY3" fmla="*/ 11287 h 592312"/>
            <a:gd name="connsiteX4" fmla="*/ 85725 w 1657350"/>
            <a:gd name="connsiteY4" fmla="*/ 1762 h 592312"/>
            <a:gd name="connsiteX5" fmla="*/ 76200 w 1657350"/>
            <a:gd name="connsiteY5" fmla="*/ 30337 h 592312"/>
            <a:gd name="connsiteX6" fmla="*/ 57150 w 1657350"/>
            <a:gd name="connsiteY6" fmla="*/ 58912 h 592312"/>
            <a:gd name="connsiteX7" fmla="*/ 66675 w 1657350"/>
            <a:gd name="connsiteY7" fmla="*/ 144637 h 592312"/>
            <a:gd name="connsiteX8" fmla="*/ 76200 w 1657350"/>
            <a:gd name="connsiteY8" fmla="*/ 173212 h 592312"/>
            <a:gd name="connsiteX9" fmla="*/ 104775 w 1657350"/>
            <a:gd name="connsiteY9" fmla="*/ 201787 h 592312"/>
            <a:gd name="connsiteX10" fmla="*/ 123825 w 1657350"/>
            <a:gd name="connsiteY10" fmla="*/ 258937 h 592312"/>
            <a:gd name="connsiteX11" fmla="*/ 142875 w 1657350"/>
            <a:gd name="connsiteY11" fmla="*/ 287512 h 592312"/>
            <a:gd name="connsiteX12" fmla="*/ 152400 w 1657350"/>
            <a:gd name="connsiteY12" fmla="*/ 316087 h 592312"/>
            <a:gd name="connsiteX13" fmla="*/ 161925 w 1657350"/>
            <a:gd name="connsiteY13" fmla="*/ 363712 h 592312"/>
            <a:gd name="connsiteX14" fmla="*/ 190500 w 1657350"/>
            <a:gd name="connsiteY14" fmla="*/ 316087 h 592312"/>
            <a:gd name="connsiteX15" fmla="*/ 238125 w 1657350"/>
            <a:gd name="connsiteY15" fmla="*/ 239887 h 592312"/>
            <a:gd name="connsiteX16" fmla="*/ 247650 w 1657350"/>
            <a:gd name="connsiteY16" fmla="*/ 211312 h 592312"/>
            <a:gd name="connsiteX17" fmla="*/ 276225 w 1657350"/>
            <a:gd name="connsiteY17" fmla="*/ 325612 h 592312"/>
            <a:gd name="connsiteX18" fmla="*/ 295275 w 1657350"/>
            <a:gd name="connsiteY18" fmla="*/ 354187 h 592312"/>
            <a:gd name="connsiteX19" fmla="*/ 304800 w 1657350"/>
            <a:gd name="connsiteY19" fmla="*/ 277987 h 592312"/>
            <a:gd name="connsiteX20" fmla="*/ 295275 w 1657350"/>
            <a:gd name="connsiteY20" fmla="*/ 249412 h 592312"/>
            <a:gd name="connsiteX21" fmla="*/ 342900 w 1657350"/>
            <a:gd name="connsiteY21" fmla="*/ 325612 h 592312"/>
            <a:gd name="connsiteX22" fmla="*/ 400050 w 1657350"/>
            <a:gd name="connsiteY22" fmla="*/ 363712 h 592312"/>
            <a:gd name="connsiteX23" fmla="*/ 409575 w 1657350"/>
            <a:gd name="connsiteY23" fmla="*/ 182737 h 592312"/>
            <a:gd name="connsiteX24" fmla="*/ 390525 w 1657350"/>
            <a:gd name="connsiteY24" fmla="*/ 154162 h 592312"/>
            <a:gd name="connsiteX25" fmla="*/ 409575 w 1657350"/>
            <a:gd name="connsiteY25" fmla="*/ 201787 h 592312"/>
            <a:gd name="connsiteX26" fmla="*/ 438150 w 1657350"/>
            <a:gd name="connsiteY26" fmla="*/ 268462 h 592312"/>
            <a:gd name="connsiteX27" fmla="*/ 495300 w 1657350"/>
            <a:gd name="connsiteY27" fmla="*/ 373237 h 592312"/>
            <a:gd name="connsiteX28" fmla="*/ 504825 w 1657350"/>
            <a:gd name="connsiteY28" fmla="*/ 401812 h 592312"/>
            <a:gd name="connsiteX29" fmla="*/ 523875 w 1657350"/>
            <a:gd name="connsiteY29" fmla="*/ 430387 h 592312"/>
            <a:gd name="connsiteX30" fmla="*/ 533400 w 1657350"/>
            <a:gd name="connsiteY30" fmla="*/ 401812 h 592312"/>
            <a:gd name="connsiteX31" fmla="*/ 628650 w 1657350"/>
            <a:gd name="connsiteY31" fmla="*/ 373237 h 592312"/>
            <a:gd name="connsiteX32" fmla="*/ 647700 w 1657350"/>
            <a:gd name="connsiteY32" fmla="*/ 344662 h 592312"/>
            <a:gd name="connsiteX33" fmla="*/ 590550 w 1657350"/>
            <a:gd name="connsiteY33" fmla="*/ 268462 h 592312"/>
            <a:gd name="connsiteX34" fmla="*/ 542925 w 1657350"/>
            <a:gd name="connsiteY34" fmla="*/ 335137 h 592312"/>
            <a:gd name="connsiteX35" fmla="*/ 533400 w 1657350"/>
            <a:gd name="connsiteY35" fmla="*/ 287512 h 592312"/>
            <a:gd name="connsiteX36" fmla="*/ 495300 w 1657350"/>
            <a:gd name="connsiteY36" fmla="*/ 258937 h 592312"/>
            <a:gd name="connsiteX37" fmla="*/ 466725 w 1657350"/>
            <a:gd name="connsiteY37" fmla="*/ 220837 h 592312"/>
            <a:gd name="connsiteX38" fmla="*/ 438150 w 1657350"/>
            <a:gd name="connsiteY38" fmla="*/ 211312 h 592312"/>
            <a:gd name="connsiteX39" fmla="*/ 400050 w 1657350"/>
            <a:gd name="connsiteY39" fmla="*/ 192262 h 592312"/>
            <a:gd name="connsiteX40" fmla="*/ 352425 w 1657350"/>
            <a:gd name="connsiteY40" fmla="*/ 173212 h 592312"/>
            <a:gd name="connsiteX41" fmla="*/ 457200 w 1657350"/>
            <a:gd name="connsiteY41" fmla="*/ 163687 h 592312"/>
            <a:gd name="connsiteX42" fmla="*/ 533400 w 1657350"/>
            <a:gd name="connsiteY42" fmla="*/ 182737 h 592312"/>
            <a:gd name="connsiteX43" fmla="*/ 581025 w 1657350"/>
            <a:gd name="connsiteY43" fmla="*/ 211312 h 592312"/>
            <a:gd name="connsiteX44" fmla="*/ 771525 w 1657350"/>
            <a:gd name="connsiteY44" fmla="*/ 277987 h 592312"/>
            <a:gd name="connsiteX45" fmla="*/ 1333500 w 1657350"/>
            <a:gd name="connsiteY45" fmla="*/ 420862 h 592312"/>
            <a:gd name="connsiteX46" fmla="*/ 1495425 w 1657350"/>
            <a:gd name="connsiteY46" fmla="*/ 478012 h 592312"/>
            <a:gd name="connsiteX47" fmla="*/ 1657350 w 1657350"/>
            <a:gd name="connsiteY47" fmla="*/ 516112 h 592312"/>
            <a:gd name="connsiteX48" fmla="*/ 1647825 w 1657350"/>
            <a:gd name="connsiteY48" fmla="*/ 554212 h 592312"/>
            <a:gd name="connsiteX49" fmla="*/ 1638300 w 1657350"/>
            <a:gd name="connsiteY49" fmla="*/ 582787 h 592312"/>
            <a:gd name="connsiteX50" fmla="*/ 1600200 w 1657350"/>
            <a:gd name="connsiteY50" fmla="*/ 592312 h 592312"/>
            <a:gd name="connsiteX0" fmla="*/ 0 w 1657350"/>
            <a:gd name="connsiteY0" fmla="*/ 249412 h 592312"/>
            <a:gd name="connsiteX1" fmla="*/ 66675 w 1657350"/>
            <a:gd name="connsiteY1" fmla="*/ 173212 h 592312"/>
            <a:gd name="connsiteX2" fmla="*/ 123825 w 1657350"/>
            <a:gd name="connsiteY2" fmla="*/ 125587 h 592312"/>
            <a:gd name="connsiteX3" fmla="*/ 114300 w 1657350"/>
            <a:gd name="connsiteY3" fmla="*/ 11287 h 592312"/>
            <a:gd name="connsiteX4" fmla="*/ 85725 w 1657350"/>
            <a:gd name="connsiteY4" fmla="*/ 1762 h 592312"/>
            <a:gd name="connsiteX5" fmla="*/ 76200 w 1657350"/>
            <a:gd name="connsiteY5" fmla="*/ 30337 h 592312"/>
            <a:gd name="connsiteX6" fmla="*/ 57150 w 1657350"/>
            <a:gd name="connsiteY6" fmla="*/ 58912 h 592312"/>
            <a:gd name="connsiteX7" fmla="*/ 66675 w 1657350"/>
            <a:gd name="connsiteY7" fmla="*/ 144637 h 592312"/>
            <a:gd name="connsiteX8" fmla="*/ 76200 w 1657350"/>
            <a:gd name="connsiteY8" fmla="*/ 173212 h 592312"/>
            <a:gd name="connsiteX9" fmla="*/ 104775 w 1657350"/>
            <a:gd name="connsiteY9" fmla="*/ 201787 h 592312"/>
            <a:gd name="connsiteX10" fmla="*/ 123825 w 1657350"/>
            <a:gd name="connsiteY10" fmla="*/ 258937 h 592312"/>
            <a:gd name="connsiteX11" fmla="*/ 142875 w 1657350"/>
            <a:gd name="connsiteY11" fmla="*/ 287512 h 592312"/>
            <a:gd name="connsiteX12" fmla="*/ 152400 w 1657350"/>
            <a:gd name="connsiteY12" fmla="*/ 316087 h 592312"/>
            <a:gd name="connsiteX13" fmla="*/ 161925 w 1657350"/>
            <a:gd name="connsiteY13" fmla="*/ 363712 h 592312"/>
            <a:gd name="connsiteX14" fmla="*/ 190500 w 1657350"/>
            <a:gd name="connsiteY14" fmla="*/ 316087 h 592312"/>
            <a:gd name="connsiteX15" fmla="*/ 238125 w 1657350"/>
            <a:gd name="connsiteY15" fmla="*/ 239887 h 592312"/>
            <a:gd name="connsiteX16" fmla="*/ 247650 w 1657350"/>
            <a:gd name="connsiteY16" fmla="*/ 211312 h 592312"/>
            <a:gd name="connsiteX17" fmla="*/ 276225 w 1657350"/>
            <a:gd name="connsiteY17" fmla="*/ 325612 h 592312"/>
            <a:gd name="connsiteX18" fmla="*/ 295275 w 1657350"/>
            <a:gd name="connsiteY18" fmla="*/ 354187 h 592312"/>
            <a:gd name="connsiteX19" fmla="*/ 304800 w 1657350"/>
            <a:gd name="connsiteY19" fmla="*/ 277987 h 592312"/>
            <a:gd name="connsiteX20" fmla="*/ 295275 w 1657350"/>
            <a:gd name="connsiteY20" fmla="*/ 249412 h 592312"/>
            <a:gd name="connsiteX21" fmla="*/ 342900 w 1657350"/>
            <a:gd name="connsiteY21" fmla="*/ 325612 h 592312"/>
            <a:gd name="connsiteX22" fmla="*/ 400050 w 1657350"/>
            <a:gd name="connsiteY22" fmla="*/ 363712 h 592312"/>
            <a:gd name="connsiteX23" fmla="*/ 409575 w 1657350"/>
            <a:gd name="connsiteY23" fmla="*/ 182737 h 592312"/>
            <a:gd name="connsiteX24" fmla="*/ 390525 w 1657350"/>
            <a:gd name="connsiteY24" fmla="*/ 154162 h 592312"/>
            <a:gd name="connsiteX25" fmla="*/ 409575 w 1657350"/>
            <a:gd name="connsiteY25" fmla="*/ 201787 h 592312"/>
            <a:gd name="connsiteX26" fmla="*/ 438150 w 1657350"/>
            <a:gd name="connsiteY26" fmla="*/ 268462 h 592312"/>
            <a:gd name="connsiteX27" fmla="*/ 495300 w 1657350"/>
            <a:gd name="connsiteY27" fmla="*/ 373237 h 592312"/>
            <a:gd name="connsiteX28" fmla="*/ 504825 w 1657350"/>
            <a:gd name="connsiteY28" fmla="*/ 401812 h 592312"/>
            <a:gd name="connsiteX29" fmla="*/ 523875 w 1657350"/>
            <a:gd name="connsiteY29" fmla="*/ 430387 h 592312"/>
            <a:gd name="connsiteX30" fmla="*/ 533400 w 1657350"/>
            <a:gd name="connsiteY30" fmla="*/ 401812 h 592312"/>
            <a:gd name="connsiteX31" fmla="*/ 628650 w 1657350"/>
            <a:gd name="connsiteY31" fmla="*/ 373237 h 592312"/>
            <a:gd name="connsiteX32" fmla="*/ 647700 w 1657350"/>
            <a:gd name="connsiteY32" fmla="*/ 344662 h 592312"/>
            <a:gd name="connsiteX33" fmla="*/ 590550 w 1657350"/>
            <a:gd name="connsiteY33" fmla="*/ 268462 h 592312"/>
            <a:gd name="connsiteX34" fmla="*/ 542925 w 1657350"/>
            <a:gd name="connsiteY34" fmla="*/ 335137 h 592312"/>
            <a:gd name="connsiteX35" fmla="*/ 533400 w 1657350"/>
            <a:gd name="connsiteY35" fmla="*/ 287512 h 592312"/>
            <a:gd name="connsiteX36" fmla="*/ 495300 w 1657350"/>
            <a:gd name="connsiteY36" fmla="*/ 258937 h 592312"/>
            <a:gd name="connsiteX37" fmla="*/ 466725 w 1657350"/>
            <a:gd name="connsiteY37" fmla="*/ 220837 h 592312"/>
            <a:gd name="connsiteX38" fmla="*/ 438150 w 1657350"/>
            <a:gd name="connsiteY38" fmla="*/ 211312 h 592312"/>
            <a:gd name="connsiteX39" fmla="*/ 400050 w 1657350"/>
            <a:gd name="connsiteY39" fmla="*/ 192262 h 592312"/>
            <a:gd name="connsiteX40" fmla="*/ 352425 w 1657350"/>
            <a:gd name="connsiteY40" fmla="*/ 173212 h 592312"/>
            <a:gd name="connsiteX41" fmla="*/ 457200 w 1657350"/>
            <a:gd name="connsiteY41" fmla="*/ 163687 h 592312"/>
            <a:gd name="connsiteX42" fmla="*/ 533400 w 1657350"/>
            <a:gd name="connsiteY42" fmla="*/ 182737 h 592312"/>
            <a:gd name="connsiteX43" fmla="*/ 581025 w 1657350"/>
            <a:gd name="connsiteY43" fmla="*/ 211312 h 592312"/>
            <a:gd name="connsiteX44" fmla="*/ 771525 w 1657350"/>
            <a:gd name="connsiteY44" fmla="*/ 277987 h 592312"/>
            <a:gd name="connsiteX45" fmla="*/ 1333500 w 1657350"/>
            <a:gd name="connsiteY45" fmla="*/ 420862 h 592312"/>
            <a:gd name="connsiteX46" fmla="*/ 1495425 w 1657350"/>
            <a:gd name="connsiteY46" fmla="*/ 478012 h 592312"/>
            <a:gd name="connsiteX47" fmla="*/ 1657350 w 1657350"/>
            <a:gd name="connsiteY47" fmla="*/ 516112 h 592312"/>
            <a:gd name="connsiteX48" fmla="*/ 1647825 w 1657350"/>
            <a:gd name="connsiteY48" fmla="*/ 554212 h 592312"/>
            <a:gd name="connsiteX49" fmla="*/ 1600200 w 1657350"/>
            <a:gd name="connsiteY49" fmla="*/ 592312 h 592312"/>
            <a:gd name="connsiteX0" fmla="*/ 0 w 1660399"/>
            <a:gd name="connsiteY0" fmla="*/ 249412 h 592312"/>
            <a:gd name="connsiteX1" fmla="*/ 66675 w 1660399"/>
            <a:gd name="connsiteY1" fmla="*/ 173212 h 592312"/>
            <a:gd name="connsiteX2" fmla="*/ 123825 w 1660399"/>
            <a:gd name="connsiteY2" fmla="*/ 125587 h 592312"/>
            <a:gd name="connsiteX3" fmla="*/ 114300 w 1660399"/>
            <a:gd name="connsiteY3" fmla="*/ 11287 h 592312"/>
            <a:gd name="connsiteX4" fmla="*/ 85725 w 1660399"/>
            <a:gd name="connsiteY4" fmla="*/ 1762 h 592312"/>
            <a:gd name="connsiteX5" fmla="*/ 76200 w 1660399"/>
            <a:gd name="connsiteY5" fmla="*/ 30337 h 592312"/>
            <a:gd name="connsiteX6" fmla="*/ 57150 w 1660399"/>
            <a:gd name="connsiteY6" fmla="*/ 58912 h 592312"/>
            <a:gd name="connsiteX7" fmla="*/ 66675 w 1660399"/>
            <a:gd name="connsiteY7" fmla="*/ 144637 h 592312"/>
            <a:gd name="connsiteX8" fmla="*/ 76200 w 1660399"/>
            <a:gd name="connsiteY8" fmla="*/ 173212 h 592312"/>
            <a:gd name="connsiteX9" fmla="*/ 104775 w 1660399"/>
            <a:gd name="connsiteY9" fmla="*/ 201787 h 592312"/>
            <a:gd name="connsiteX10" fmla="*/ 123825 w 1660399"/>
            <a:gd name="connsiteY10" fmla="*/ 258937 h 592312"/>
            <a:gd name="connsiteX11" fmla="*/ 142875 w 1660399"/>
            <a:gd name="connsiteY11" fmla="*/ 287512 h 592312"/>
            <a:gd name="connsiteX12" fmla="*/ 152400 w 1660399"/>
            <a:gd name="connsiteY12" fmla="*/ 316087 h 592312"/>
            <a:gd name="connsiteX13" fmla="*/ 161925 w 1660399"/>
            <a:gd name="connsiteY13" fmla="*/ 363712 h 592312"/>
            <a:gd name="connsiteX14" fmla="*/ 190500 w 1660399"/>
            <a:gd name="connsiteY14" fmla="*/ 316087 h 592312"/>
            <a:gd name="connsiteX15" fmla="*/ 238125 w 1660399"/>
            <a:gd name="connsiteY15" fmla="*/ 239887 h 592312"/>
            <a:gd name="connsiteX16" fmla="*/ 247650 w 1660399"/>
            <a:gd name="connsiteY16" fmla="*/ 211312 h 592312"/>
            <a:gd name="connsiteX17" fmla="*/ 276225 w 1660399"/>
            <a:gd name="connsiteY17" fmla="*/ 325612 h 592312"/>
            <a:gd name="connsiteX18" fmla="*/ 295275 w 1660399"/>
            <a:gd name="connsiteY18" fmla="*/ 354187 h 592312"/>
            <a:gd name="connsiteX19" fmla="*/ 304800 w 1660399"/>
            <a:gd name="connsiteY19" fmla="*/ 277987 h 592312"/>
            <a:gd name="connsiteX20" fmla="*/ 295275 w 1660399"/>
            <a:gd name="connsiteY20" fmla="*/ 249412 h 592312"/>
            <a:gd name="connsiteX21" fmla="*/ 342900 w 1660399"/>
            <a:gd name="connsiteY21" fmla="*/ 325612 h 592312"/>
            <a:gd name="connsiteX22" fmla="*/ 400050 w 1660399"/>
            <a:gd name="connsiteY22" fmla="*/ 363712 h 592312"/>
            <a:gd name="connsiteX23" fmla="*/ 409575 w 1660399"/>
            <a:gd name="connsiteY23" fmla="*/ 182737 h 592312"/>
            <a:gd name="connsiteX24" fmla="*/ 390525 w 1660399"/>
            <a:gd name="connsiteY24" fmla="*/ 154162 h 592312"/>
            <a:gd name="connsiteX25" fmla="*/ 409575 w 1660399"/>
            <a:gd name="connsiteY25" fmla="*/ 201787 h 592312"/>
            <a:gd name="connsiteX26" fmla="*/ 438150 w 1660399"/>
            <a:gd name="connsiteY26" fmla="*/ 268462 h 592312"/>
            <a:gd name="connsiteX27" fmla="*/ 495300 w 1660399"/>
            <a:gd name="connsiteY27" fmla="*/ 373237 h 592312"/>
            <a:gd name="connsiteX28" fmla="*/ 504825 w 1660399"/>
            <a:gd name="connsiteY28" fmla="*/ 401812 h 592312"/>
            <a:gd name="connsiteX29" fmla="*/ 523875 w 1660399"/>
            <a:gd name="connsiteY29" fmla="*/ 430387 h 592312"/>
            <a:gd name="connsiteX30" fmla="*/ 533400 w 1660399"/>
            <a:gd name="connsiteY30" fmla="*/ 401812 h 592312"/>
            <a:gd name="connsiteX31" fmla="*/ 628650 w 1660399"/>
            <a:gd name="connsiteY31" fmla="*/ 373237 h 592312"/>
            <a:gd name="connsiteX32" fmla="*/ 647700 w 1660399"/>
            <a:gd name="connsiteY32" fmla="*/ 344662 h 592312"/>
            <a:gd name="connsiteX33" fmla="*/ 590550 w 1660399"/>
            <a:gd name="connsiteY33" fmla="*/ 268462 h 592312"/>
            <a:gd name="connsiteX34" fmla="*/ 542925 w 1660399"/>
            <a:gd name="connsiteY34" fmla="*/ 335137 h 592312"/>
            <a:gd name="connsiteX35" fmla="*/ 533400 w 1660399"/>
            <a:gd name="connsiteY35" fmla="*/ 287512 h 592312"/>
            <a:gd name="connsiteX36" fmla="*/ 495300 w 1660399"/>
            <a:gd name="connsiteY36" fmla="*/ 258937 h 592312"/>
            <a:gd name="connsiteX37" fmla="*/ 466725 w 1660399"/>
            <a:gd name="connsiteY37" fmla="*/ 220837 h 592312"/>
            <a:gd name="connsiteX38" fmla="*/ 438150 w 1660399"/>
            <a:gd name="connsiteY38" fmla="*/ 211312 h 592312"/>
            <a:gd name="connsiteX39" fmla="*/ 400050 w 1660399"/>
            <a:gd name="connsiteY39" fmla="*/ 192262 h 592312"/>
            <a:gd name="connsiteX40" fmla="*/ 352425 w 1660399"/>
            <a:gd name="connsiteY40" fmla="*/ 173212 h 592312"/>
            <a:gd name="connsiteX41" fmla="*/ 457200 w 1660399"/>
            <a:gd name="connsiteY41" fmla="*/ 163687 h 592312"/>
            <a:gd name="connsiteX42" fmla="*/ 533400 w 1660399"/>
            <a:gd name="connsiteY42" fmla="*/ 182737 h 592312"/>
            <a:gd name="connsiteX43" fmla="*/ 581025 w 1660399"/>
            <a:gd name="connsiteY43" fmla="*/ 211312 h 592312"/>
            <a:gd name="connsiteX44" fmla="*/ 771525 w 1660399"/>
            <a:gd name="connsiteY44" fmla="*/ 277987 h 592312"/>
            <a:gd name="connsiteX45" fmla="*/ 1333500 w 1660399"/>
            <a:gd name="connsiteY45" fmla="*/ 420862 h 592312"/>
            <a:gd name="connsiteX46" fmla="*/ 1495425 w 1660399"/>
            <a:gd name="connsiteY46" fmla="*/ 478012 h 592312"/>
            <a:gd name="connsiteX47" fmla="*/ 1657350 w 1660399"/>
            <a:gd name="connsiteY47" fmla="*/ 516112 h 592312"/>
            <a:gd name="connsiteX48" fmla="*/ 1600200 w 1660399"/>
            <a:gd name="connsiteY48" fmla="*/ 592312 h 592312"/>
            <a:gd name="connsiteX0" fmla="*/ 0 w 1662227"/>
            <a:gd name="connsiteY0" fmla="*/ 249412 h 592312"/>
            <a:gd name="connsiteX1" fmla="*/ 66675 w 1662227"/>
            <a:gd name="connsiteY1" fmla="*/ 173212 h 592312"/>
            <a:gd name="connsiteX2" fmla="*/ 123825 w 1662227"/>
            <a:gd name="connsiteY2" fmla="*/ 125587 h 592312"/>
            <a:gd name="connsiteX3" fmla="*/ 114300 w 1662227"/>
            <a:gd name="connsiteY3" fmla="*/ 11287 h 592312"/>
            <a:gd name="connsiteX4" fmla="*/ 85725 w 1662227"/>
            <a:gd name="connsiteY4" fmla="*/ 1762 h 592312"/>
            <a:gd name="connsiteX5" fmla="*/ 76200 w 1662227"/>
            <a:gd name="connsiteY5" fmla="*/ 30337 h 592312"/>
            <a:gd name="connsiteX6" fmla="*/ 57150 w 1662227"/>
            <a:gd name="connsiteY6" fmla="*/ 58912 h 592312"/>
            <a:gd name="connsiteX7" fmla="*/ 66675 w 1662227"/>
            <a:gd name="connsiteY7" fmla="*/ 144637 h 592312"/>
            <a:gd name="connsiteX8" fmla="*/ 76200 w 1662227"/>
            <a:gd name="connsiteY8" fmla="*/ 173212 h 592312"/>
            <a:gd name="connsiteX9" fmla="*/ 104775 w 1662227"/>
            <a:gd name="connsiteY9" fmla="*/ 201787 h 592312"/>
            <a:gd name="connsiteX10" fmla="*/ 123825 w 1662227"/>
            <a:gd name="connsiteY10" fmla="*/ 258937 h 592312"/>
            <a:gd name="connsiteX11" fmla="*/ 142875 w 1662227"/>
            <a:gd name="connsiteY11" fmla="*/ 287512 h 592312"/>
            <a:gd name="connsiteX12" fmla="*/ 152400 w 1662227"/>
            <a:gd name="connsiteY12" fmla="*/ 316087 h 592312"/>
            <a:gd name="connsiteX13" fmla="*/ 161925 w 1662227"/>
            <a:gd name="connsiteY13" fmla="*/ 363712 h 592312"/>
            <a:gd name="connsiteX14" fmla="*/ 190500 w 1662227"/>
            <a:gd name="connsiteY14" fmla="*/ 316087 h 592312"/>
            <a:gd name="connsiteX15" fmla="*/ 238125 w 1662227"/>
            <a:gd name="connsiteY15" fmla="*/ 239887 h 592312"/>
            <a:gd name="connsiteX16" fmla="*/ 247650 w 1662227"/>
            <a:gd name="connsiteY16" fmla="*/ 211312 h 592312"/>
            <a:gd name="connsiteX17" fmla="*/ 276225 w 1662227"/>
            <a:gd name="connsiteY17" fmla="*/ 325612 h 592312"/>
            <a:gd name="connsiteX18" fmla="*/ 295275 w 1662227"/>
            <a:gd name="connsiteY18" fmla="*/ 354187 h 592312"/>
            <a:gd name="connsiteX19" fmla="*/ 304800 w 1662227"/>
            <a:gd name="connsiteY19" fmla="*/ 277987 h 592312"/>
            <a:gd name="connsiteX20" fmla="*/ 295275 w 1662227"/>
            <a:gd name="connsiteY20" fmla="*/ 249412 h 592312"/>
            <a:gd name="connsiteX21" fmla="*/ 342900 w 1662227"/>
            <a:gd name="connsiteY21" fmla="*/ 325612 h 592312"/>
            <a:gd name="connsiteX22" fmla="*/ 400050 w 1662227"/>
            <a:gd name="connsiteY22" fmla="*/ 363712 h 592312"/>
            <a:gd name="connsiteX23" fmla="*/ 409575 w 1662227"/>
            <a:gd name="connsiteY23" fmla="*/ 182737 h 592312"/>
            <a:gd name="connsiteX24" fmla="*/ 390525 w 1662227"/>
            <a:gd name="connsiteY24" fmla="*/ 154162 h 592312"/>
            <a:gd name="connsiteX25" fmla="*/ 409575 w 1662227"/>
            <a:gd name="connsiteY25" fmla="*/ 201787 h 592312"/>
            <a:gd name="connsiteX26" fmla="*/ 438150 w 1662227"/>
            <a:gd name="connsiteY26" fmla="*/ 268462 h 592312"/>
            <a:gd name="connsiteX27" fmla="*/ 495300 w 1662227"/>
            <a:gd name="connsiteY27" fmla="*/ 373237 h 592312"/>
            <a:gd name="connsiteX28" fmla="*/ 504825 w 1662227"/>
            <a:gd name="connsiteY28" fmla="*/ 401812 h 592312"/>
            <a:gd name="connsiteX29" fmla="*/ 523875 w 1662227"/>
            <a:gd name="connsiteY29" fmla="*/ 430387 h 592312"/>
            <a:gd name="connsiteX30" fmla="*/ 533400 w 1662227"/>
            <a:gd name="connsiteY30" fmla="*/ 401812 h 592312"/>
            <a:gd name="connsiteX31" fmla="*/ 628650 w 1662227"/>
            <a:gd name="connsiteY31" fmla="*/ 373237 h 592312"/>
            <a:gd name="connsiteX32" fmla="*/ 647700 w 1662227"/>
            <a:gd name="connsiteY32" fmla="*/ 344662 h 592312"/>
            <a:gd name="connsiteX33" fmla="*/ 590550 w 1662227"/>
            <a:gd name="connsiteY33" fmla="*/ 268462 h 592312"/>
            <a:gd name="connsiteX34" fmla="*/ 542925 w 1662227"/>
            <a:gd name="connsiteY34" fmla="*/ 335137 h 592312"/>
            <a:gd name="connsiteX35" fmla="*/ 533400 w 1662227"/>
            <a:gd name="connsiteY35" fmla="*/ 287512 h 592312"/>
            <a:gd name="connsiteX36" fmla="*/ 495300 w 1662227"/>
            <a:gd name="connsiteY36" fmla="*/ 258937 h 592312"/>
            <a:gd name="connsiteX37" fmla="*/ 466725 w 1662227"/>
            <a:gd name="connsiteY37" fmla="*/ 220837 h 592312"/>
            <a:gd name="connsiteX38" fmla="*/ 438150 w 1662227"/>
            <a:gd name="connsiteY38" fmla="*/ 211312 h 592312"/>
            <a:gd name="connsiteX39" fmla="*/ 400050 w 1662227"/>
            <a:gd name="connsiteY39" fmla="*/ 192262 h 592312"/>
            <a:gd name="connsiteX40" fmla="*/ 352425 w 1662227"/>
            <a:gd name="connsiteY40" fmla="*/ 173212 h 592312"/>
            <a:gd name="connsiteX41" fmla="*/ 457200 w 1662227"/>
            <a:gd name="connsiteY41" fmla="*/ 163687 h 592312"/>
            <a:gd name="connsiteX42" fmla="*/ 533400 w 1662227"/>
            <a:gd name="connsiteY42" fmla="*/ 182737 h 592312"/>
            <a:gd name="connsiteX43" fmla="*/ 581025 w 1662227"/>
            <a:gd name="connsiteY43" fmla="*/ 211312 h 592312"/>
            <a:gd name="connsiteX44" fmla="*/ 771525 w 1662227"/>
            <a:gd name="connsiteY44" fmla="*/ 277987 h 592312"/>
            <a:gd name="connsiteX45" fmla="*/ 1333500 w 1662227"/>
            <a:gd name="connsiteY45" fmla="*/ 420862 h 592312"/>
            <a:gd name="connsiteX46" fmla="*/ 1495425 w 1662227"/>
            <a:gd name="connsiteY46" fmla="*/ 478012 h 592312"/>
            <a:gd name="connsiteX47" fmla="*/ 1657350 w 1662227"/>
            <a:gd name="connsiteY47" fmla="*/ 516112 h 592312"/>
            <a:gd name="connsiteX48" fmla="*/ 1628775 w 1662227"/>
            <a:gd name="connsiteY48" fmla="*/ 592312 h 592312"/>
            <a:gd name="connsiteX0" fmla="*/ 0 w 1657350"/>
            <a:gd name="connsiteY0" fmla="*/ 249412 h 516112"/>
            <a:gd name="connsiteX1" fmla="*/ 66675 w 1657350"/>
            <a:gd name="connsiteY1" fmla="*/ 173212 h 516112"/>
            <a:gd name="connsiteX2" fmla="*/ 123825 w 1657350"/>
            <a:gd name="connsiteY2" fmla="*/ 125587 h 516112"/>
            <a:gd name="connsiteX3" fmla="*/ 114300 w 1657350"/>
            <a:gd name="connsiteY3" fmla="*/ 11287 h 516112"/>
            <a:gd name="connsiteX4" fmla="*/ 85725 w 1657350"/>
            <a:gd name="connsiteY4" fmla="*/ 1762 h 516112"/>
            <a:gd name="connsiteX5" fmla="*/ 76200 w 1657350"/>
            <a:gd name="connsiteY5" fmla="*/ 30337 h 516112"/>
            <a:gd name="connsiteX6" fmla="*/ 57150 w 1657350"/>
            <a:gd name="connsiteY6" fmla="*/ 58912 h 516112"/>
            <a:gd name="connsiteX7" fmla="*/ 66675 w 1657350"/>
            <a:gd name="connsiteY7" fmla="*/ 144637 h 516112"/>
            <a:gd name="connsiteX8" fmla="*/ 76200 w 1657350"/>
            <a:gd name="connsiteY8" fmla="*/ 173212 h 516112"/>
            <a:gd name="connsiteX9" fmla="*/ 104775 w 1657350"/>
            <a:gd name="connsiteY9" fmla="*/ 201787 h 516112"/>
            <a:gd name="connsiteX10" fmla="*/ 123825 w 1657350"/>
            <a:gd name="connsiteY10" fmla="*/ 258937 h 516112"/>
            <a:gd name="connsiteX11" fmla="*/ 142875 w 1657350"/>
            <a:gd name="connsiteY11" fmla="*/ 287512 h 516112"/>
            <a:gd name="connsiteX12" fmla="*/ 152400 w 1657350"/>
            <a:gd name="connsiteY12" fmla="*/ 316087 h 516112"/>
            <a:gd name="connsiteX13" fmla="*/ 161925 w 1657350"/>
            <a:gd name="connsiteY13" fmla="*/ 363712 h 516112"/>
            <a:gd name="connsiteX14" fmla="*/ 190500 w 1657350"/>
            <a:gd name="connsiteY14" fmla="*/ 316087 h 516112"/>
            <a:gd name="connsiteX15" fmla="*/ 238125 w 1657350"/>
            <a:gd name="connsiteY15" fmla="*/ 239887 h 516112"/>
            <a:gd name="connsiteX16" fmla="*/ 247650 w 1657350"/>
            <a:gd name="connsiteY16" fmla="*/ 211312 h 516112"/>
            <a:gd name="connsiteX17" fmla="*/ 276225 w 1657350"/>
            <a:gd name="connsiteY17" fmla="*/ 325612 h 516112"/>
            <a:gd name="connsiteX18" fmla="*/ 295275 w 1657350"/>
            <a:gd name="connsiteY18" fmla="*/ 354187 h 516112"/>
            <a:gd name="connsiteX19" fmla="*/ 304800 w 1657350"/>
            <a:gd name="connsiteY19" fmla="*/ 277987 h 516112"/>
            <a:gd name="connsiteX20" fmla="*/ 295275 w 1657350"/>
            <a:gd name="connsiteY20" fmla="*/ 249412 h 516112"/>
            <a:gd name="connsiteX21" fmla="*/ 342900 w 1657350"/>
            <a:gd name="connsiteY21" fmla="*/ 325612 h 516112"/>
            <a:gd name="connsiteX22" fmla="*/ 400050 w 1657350"/>
            <a:gd name="connsiteY22" fmla="*/ 363712 h 516112"/>
            <a:gd name="connsiteX23" fmla="*/ 409575 w 1657350"/>
            <a:gd name="connsiteY23" fmla="*/ 182737 h 516112"/>
            <a:gd name="connsiteX24" fmla="*/ 390525 w 1657350"/>
            <a:gd name="connsiteY24" fmla="*/ 154162 h 516112"/>
            <a:gd name="connsiteX25" fmla="*/ 409575 w 1657350"/>
            <a:gd name="connsiteY25" fmla="*/ 201787 h 516112"/>
            <a:gd name="connsiteX26" fmla="*/ 438150 w 1657350"/>
            <a:gd name="connsiteY26" fmla="*/ 268462 h 516112"/>
            <a:gd name="connsiteX27" fmla="*/ 495300 w 1657350"/>
            <a:gd name="connsiteY27" fmla="*/ 373237 h 516112"/>
            <a:gd name="connsiteX28" fmla="*/ 504825 w 1657350"/>
            <a:gd name="connsiteY28" fmla="*/ 401812 h 516112"/>
            <a:gd name="connsiteX29" fmla="*/ 523875 w 1657350"/>
            <a:gd name="connsiteY29" fmla="*/ 430387 h 516112"/>
            <a:gd name="connsiteX30" fmla="*/ 533400 w 1657350"/>
            <a:gd name="connsiteY30" fmla="*/ 401812 h 516112"/>
            <a:gd name="connsiteX31" fmla="*/ 628650 w 1657350"/>
            <a:gd name="connsiteY31" fmla="*/ 373237 h 516112"/>
            <a:gd name="connsiteX32" fmla="*/ 647700 w 1657350"/>
            <a:gd name="connsiteY32" fmla="*/ 344662 h 516112"/>
            <a:gd name="connsiteX33" fmla="*/ 590550 w 1657350"/>
            <a:gd name="connsiteY33" fmla="*/ 268462 h 516112"/>
            <a:gd name="connsiteX34" fmla="*/ 542925 w 1657350"/>
            <a:gd name="connsiteY34" fmla="*/ 335137 h 516112"/>
            <a:gd name="connsiteX35" fmla="*/ 533400 w 1657350"/>
            <a:gd name="connsiteY35" fmla="*/ 287512 h 516112"/>
            <a:gd name="connsiteX36" fmla="*/ 495300 w 1657350"/>
            <a:gd name="connsiteY36" fmla="*/ 258937 h 516112"/>
            <a:gd name="connsiteX37" fmla="*/ 466725 w 1657350"/>
            <a:gd name="connsiteY37" fmla="*/ 220837 h 516112"/>
            <a:gd name="connsiteX38" fmla="*/ 438150 w 1657350"/>
            <a:gd name="connsiteY38" fmla="*/ 211312 h 516112"/>
            <a:gd name="connsiteX39" fmla="*/ 400050 w 1657350"/>
            <a:gd name="connsiteY39" fmla="*/ 192262 h 516112"/>
            <a:gd name="connsiteX40" fmla="*/ 352425 w 1657350"/>
            <a:gd name="connsiteY40" fmla="*/ 173212 h 516112"/>
            <a:gd name="connsiteX41" fmla="*/ 457200 w 1657350"/>
            <a:gd name="connsiteY41" fmla="*/ 163687 h 516112"/>
            <a:gd name="connsiteX42" fmla="*/ 533400 w 1657350"/>
            <a:gd name="connsiteY42" fmla="*/ 182737 h 516112"/>
            <a:gd name="connsiteX43" fmla="*/ 581025 w 1657350"/>
            <a:gd name="connsiteY43" fmla="*/ 211312 h 516112"/>
            <a:gd name="connsiteX44" fmla="*/ 771525 w 1657350"/>
            <a:gd name="connsiteY44" fmla="*/ 277987 h 516112"/>
            <a:gd name="connsiteX45" fmla="*/ 1333500 w 1657350"/>
            <a:gd name="connsiteY45" fmla="*/ 420862 h 516112"/>
            <a:gd name="connsiteX46" fmla="*/ 1495425 w 1657350"/>
            <a:gd name="connsiteY46" fmla="*/ 478012 h 516112"/>
            <a:gd name="connsiteX47" fmla="*/ 1657350 w 1657350"/>
            <a:gd name="connsiteY47" fmla="*/ 516112 h 516112"/>
            <a:gd name="connsiteX0" fmla="*/ 0 w 1495425"/>
            <a:gd name="connsiteY0" fmla="*/ 249412 h 478012"/>
            <a:gd name="connsiteX1" fmla="*/ 66675 w 1495425"/>
            <a:gd name="connsiteY1" fmla="*/ 173212 h 478012"/>
            <a:gd name="connsiteX2" fmla="*/ 123825 w 1495425"/>
            <a:gd name="connsiteY2" fmla="*/ 125587 h 478012"/>
            <a:gd name="connsiteX3" fmla="*/ 114300 w 1495425"/>
            <a:gd name="connsiteY3" fmla="*/ 11287 h 478012"/>
            <a:gd name="connsiteX4" fmla="*/ 85725 w 1495425"/>
            <a:gd name="connsiteY4" fmla="*/ 1762 h 478012"/>
            <a:gd name="connsiteX5" fmla="*/ 76200 w 1495425"/>
            <a:gd name="connsiteY5" fmla="*/ 30337 h 478012"/>
            <a:gd name="connsiteX6" fmla="*/ 57150 w 1495425"/>
            <a:gd name="connsiteY6" fmla="*/ 58912 h 478012"/>
            <a:gd name="connsiteX7" fmla="*/ 66675 w 1495425"/>
            <a:gd name="connsiteY7" fmla="*/ 144637 h 478012"/>
            <a:gd name="connsiteX8" fmla="*/ 76200 w 1495425"/>
            <a:gd name="connsiteY8" fmla="*/ 173212 h 478012"/>
            <a:gd name="connsiteX9" fmla="*/ 104775 w 1495425"/>
            <a:gd name="connsiteY9" fmla="*/ 201787 h 478012"/>
            <a:gd name="connsiteX10" fmla="*/ 123825 w 1495425"/>
            <a:gd name="connsiteY10" fmla="*/ 258937 h 478012"/>
            <a:gd name="connsiteX11" fmla="*/ 142875 w 1495425"/>
            <a:gd name="connsiteY11" fmla="*/ 287512 h 478012"/>
            <a:gd name="connsiteX12" fmla="*/ 152400 w 1495425"/>
            <a:gd name="connsiteY12" fmla="*/ 316087 h 478012"/>
            <a:gd name="connsiteX13" fmla="*/ 161925 w 1495425"/>
            <a:gd name="connsiteY13" fmla="*/ 363712 h 478012"/>
            <a:gd name="connsiteX14" fmla="*/ 190500 w 1495425"/>
            <a:gd name="connsiteY14" fmla="*/ 316087 h 478012"/>
            <a:gd name="connsiteX15" fmla="*/ 238125 w 1495425"/>
            <a:gd name="connsiteY15" fmla="*/ 239887 h 478012"/>
            <a:gd name="connsiteX16" fmla="*/ 247650 w 1495425"/>
            <a:gd name="connsiteY16" fmla="*/ 211312 h 478012"/>
            <a:gd name="connsiteX17" fmla="*/ 276225 w 1495425"/>
            <a:gd name="connsiteY17" fmla="*/ 325612 h 478012"/>
            <a:gd name="connsiteX18" fmla="*/ 295275 w 1495425"/>
            <a:gd name="connsiteY18" fmla="*/ 354187 h 478012"/>
            <a:gd name="connsiteX19" fmla="*/ 304800 w 1495425"/>
            <a:gd name="connsiteY19" fmla="*/ 277987 h 478012"/>
            <a:gd name="connsiteX20" fmla="*/ 295275 w 1495425"/>
            <a:gd name="connsiteY20" fmla="*/ 249412 h 478012"/>
            <a:gd name="connsiteX21" fmla="*/ 342900 w 1495425"/>
            <a:gd name="connsiteY21" fmla="*/ 325612 h 478012"/>
            <a:gd name="connsiteX22" fmla="*/ 400050 w 1495425"/>
            <a:gd name="connsiteY22" fmla="*/ 363712 h 478012"/>
            <a:gd name="connsiteX23" fmla="*/ 409575 w 1495425"/>
            <a:gd name="connsiteY23" fmla="*/ 182737 h 478012"/>
            <a:gd name="connsiteX24" fmla="*/ 390525 w 1495425"/>
            <a:gd name="connsiteY24" fmla="*/ 154162 h 478012"/>
            <a:gd name="connsiteX25" fmla="*/ 409575 w 1495425"/>
            <a:gd name="connsiteY25" fmla="*/ 201787 h 478012"/>
            <a:gd name="connsiteX26" fmla="*/ 438150 w 1495425"/>
            <a:gd name="connsiteY26" fmla="*/ 268462 h 478012"/>
            <a:gd name="connsiteX27" fmla="*/ 495300 w 1495425"/>
            <a:gd name="connsiteY27" fmla="*/ 373237 h 478012"/>
            <a:gd name="connsiteX28" fmla="*/ 504825 w 1495425"/>
            <a:gd name="connsiteY28" fmla="*/ 401812 h 478012"/>
            <a:gd name="connsiteX29" fmla="*/ 523875 w 1495425"/>
            <a:gd name="connsiteY29" fmla="*/ 430387 h 478012"/>
            <a:gd name="connsiteX30" fmla="*/ 533400 w 1495425"/>
            <a:gd name="connsiteY30" fmla="*/ 401812 h 478012"/>
            <a:gd name="connsiteX31" fmla="*/ 628650 w 1495425"/>
            <a:gd name="connsiteY31" fmla="*/ 373237 h 478012"/>
            <a:gd name="connsiteX32" fmla="*/ 647700 w 1495425"/>
            <a:gd name="connsiteY32" fmla="*/ 344662 h 478012"/>
            <a:gd name="connsiteX33" fmla="*/ 590550 w 1495425"/>
            <a:gd name="connsiteY33" fmla="*/ 268462 h 478012"/>
            <a:gd name="connsiteX34" fmla="*/ 542925 w 1495425"/>
            <a:gd name="connsiteY34" fmla="*/ 335137 h 478012"/>
            <a:gd name="connsiteX35" fmla="*/ 533400 w 1495425"/>
            <a:gd name="connsiteY35" fmla="*/ 287512 h 478012"/>
            <a:gd name="connsiteX36" fmla="*/ 495300 w 1495425"/>
            <a:gd name="connsiteY36" fmla="*/ 258937 h 478012"/>
            <a:gd name="connsiteX37" fmla="*/ 466725 w 1495425"/>
            <a:gd name="connsiteY37" fmla="*/ 220837 h 478012"/>
            <a:gd name="connsiteX38" fmla="*/ 438150 w 1495425"/>
            <a:gd name="connsiteY38" fmla="*/ 211312 h 478012"/>
            <a:gd name="connsiteX39" fmla="*/ 400050 w 1495425"/>
            <a:gd name="connsiteY39" fmla="*/ 192262 h 478012"/>
            <a:gd name="connsiteX40" fmla="*/ 352425 w 1495425"/>
            <a:gd name="connsiteY40" fmla="*/ 173212 h 478012"/>
            <a:gd name="connsiteX41" fmla="*/ 457200 w 1495425"/>
            <a:gd name="connsiteY41" fmla="*/ 163687 h 478012"/>
            <a:gd name="connsiteX42" fmla="*/ 533400 w 1495425"/>
            <a:gd name="connsiteY42" fmla="*/ 182737 h 478012"/>
            <a:gd name="connsiteX43" fmla="*/ 581025 w 1495425"/>
            <a:gd name="connsiteY43" fmla="*/ 211312 h 478012"/>
            <a:gd name="connsiteX44" fmla="*/ 771525 w 1495425"/>
            <a:gd name="connsiteY44" fmla="*/ 277987 h 478012"/>
            <a:gd name="connsiteX45" fmla="*/ 1333500 w 1495425"/>
            <a:gd name="connsiteY45" fmla="*/ 420862 h 478012"/>
            <a:gd name="connsiteX46" fmla="*/ 1495425 w 1495425"/>
            <a:gd name="connsiteY46" fmla="*/ 478012 h 478012"/>
            <a:gd name="connsiteX0" fmla="*/ 0 w 1495425"/>
            <a:gd name="connsiteY0" fmla="*/ 249412 h 458962"/>
            <a:gd name="connsiteX1" fmla="*/ 66675 w 1495425"/>
            <a:gd name="connsiteY1" fmla="*/ 173212 h 458962"/>
            <a:gd name="connsiteX2" fmla="*/ 123825 w 1495425"/>
            <a:gd name="connsiteY2" fmla="*/ 125587 h 458962"/>
            <a:gd name="connsiteX3" fmla="*/ 114300 w 1495425"/>
            <a:gd name="connsiteY3" fmla="*/ 11287 h 458962"/>
            <a:gd name="connsiteX4" fmla="*/ 85725 w 1495425"/>
            <a:gd name="connsiteY4" fmla="*/ 1762 h 458962"/>
            <a:gd name="connsiteX5" fmla="*/ 76200 w 1495425"/>
            <a:gd name="connsiteY5" fmla="*/ 30337 h 458962"/>
            <a:gd name="connsiteX6" fmla="*/ 57150 w 1495425"/>
            <a:gd name="connsiteY6" fmla="*/ 58912 h 458962"/>
            <a:gd name="connsiteX7" fmla="*/ 66675 w 1495425"/>
            <a:gd name="connsiteY7" fmla="*/ 144637 h 458962"/>
            <a:gd name="connsiteX8" fmla="*/ 76200 w 1495425"/>
            <a:gd name="connsiteY8" fmla="*/ 173212 h 458962"/>
            <a:gd name="connsiteX9" fmla="*/ 104775 w 1495425"/>
            <a:gd name="connsiteY9" fmla="*/ 201787 h 458962"/>
            <a:gd name="connsiteX10" fmla="*/ 123825 w 1495425"/>
            <a:gd name="connsiteY10" fmla="*/ 258937 h 458962"/>
            <a:gd name="connsiteX11" fmla="*/ 142875 w 1495425"/>
            <a:gd name="connsiteY11" fmla="*/ 287512 h 458962"/>
            <a:gd name="connsiteX12" fmla="*/ 152400 w 1495425"/>
            <a:gd name="connsiteY12" fmla="*/ 316087 h 458962"/>
            <a:gd name="connsiteX13" fmla="*/ 161925 w 1495425"/>
            <a:gd name="connsiteY13" fmla="*/ 363712 h 458962"/>
            <a:gd name="connsiteX14" fmla="*/ 190500 w 1495425"/>
            <a:gd name="connsiteY14" fmla="*/ 316087 h 458962"/>
            <a:gd name="connsiteX15" fmla="*/ 238125 w 1495425"/>
            <a:gd name="connsiteY15" fmla="*/ 239887 h 458962"/>
            <a:gd name="connsiteX16" fmla="*/ 247650 w 1495425"/>
            <a:gd name="connsiteY16" fmla="*/ 211312 h 458962"/>
            <a:gd name="connsiteX17" fmla="*/ 276225 w 1495425"/>
            <a:gd name="connsiteY17" fmla="*/ 325612 h 458962"/>
            <a:gd name="connsiteX18" fmla="*/ 295275 w 1495425"/>
            <a:gd name="connsiteY18" fmla="*/ 354187 h 458962"/>
            <a:gd name="connsiteX19" fmla="*/ 304800 w 1495425"/>
            <a:gd name="connsiteY19" fmla="*/ 277987 h 458962"/>
            <a:gd name="connsiteX20" fmla="*/ 295275 w 1495425"/>
            <a:gd name="connsiteY20" fmla="*/ 249412 h 458962"/>
            <a:gd name="connsiteX21" fmla="*/ 342900 w 1495425"/>
            <a:gd name="connsiteY21" fmla="*/ 325612 h 458962"/>
            <a:gd name="connsiteX22" fmla="*/ 400050 w 1495425"/>
            <a:gd name="connsiteY22" fmla="*/ 363712 h 458962"/>
            <a:gd name="connsiteX23" fmla="*/ 409575 w 1495425"/>
            <a:gd name="connsiteY23" fmla="*/ 182737 h 458962"/>
            <a:gd name="connsiteX24" fmla="*/ 390525 w 1495425"/>
            <a:gd name="connsiteY24" fmla="*/ 154162 h 458962"/>
            <a:gd name="connsiteX25" fmla="*/ 409575 w 1495425"/>
            <a:gd name="connsiteY25" fmla="*/ 201787 h 458962"/>
            <a:gd name="connsiteX26" fmla="*/ 438150 w 1495425"/>
            <a:gd name="connsiteY26" fmla="*/ 268462 h 458962"/>
            <a:gd name="connsiteX27" fmla="*/ 495300 w 1495425"/>
            <a:gd name="connsiteY27" fmla="*/ 373237 h 458962"/>
            <a:gd name="connsiteX28" fmla="*/ 504825 w 1495425"/>
            <a:gd name="connsiteY28" fmla="*/ 401812 h 458962"/>
            <a:gd name="connsiteX29" fmla="*/ 523875 w 1495425"/>
            <a:gd name="connsiteY29" fmla="*/ 430387 h 458962"/>
            <a:gd name="connsiteX30" fmla="*/ 533400 w 1495425"/>
            <a:gd name="connsiteY30" fmla="*/ 401812 h 458962"/>
            <a:gd name="connsiteX31" fmla="*/ 628650 w 1495425"/>
            <a:gd name="connsiteY31" fmla="*/ 373237 h 458962"/>
            <a:gd name="connsiteX32" fmla="*/ 647700 w 1495425"/>
            <a:gd name="connsiteY32" fmla="*/ 344662 h 458962"/>
            <a:gd name="connsiteX33" fmla="*/ 590550 w 1495425"/>
            <a:gd name="connsiteY33" fmla="*/ 268462 h 458962"/>
            <a:gd name="connsiteX34" fmla="*/ 542925 w 1495425"/>
            <a:gd name="connsiteY34" fmla="*/ 335137 h 458962"/>
            <a:gd name="connsiteX35" fmla="*/ 533400 w 1495425"/>
            <a:gd name="connsiteY35" fmla="*/ 287512 h 458962"/>
            <a:gd name="connsiteX36" fmla="*/ 495300 w 1495425"/>
            <a:gd name="connsiteY36" fmla="*/ 258937 h 458962"/>
            <a:gd name="connsiteX37" fmla="*/ 466725 w 1495425"/>
            <a:gd name="connsiteY37" fmla="*/ 220837 h 458962"/>
            <a:gd name="connsiteX38" fmla="*/ 438150 w 1495425"/>
            <a:gd name="connsiteY38" fmla="*/ 211312 h 458962"/>
            <a:gd name="connsiteX39" fmla="*/ 400050 w 1495425"/>
            <a:gd name="connsiteY39" fmla="*/ 192262 h 458962"/>
            <a:gd name="connsiteX40" fmla="*/ 352425 w 1495425"/>
            <a:gd name="connsiteY40" fmla="*/ 173212 h 458962"/>
            <a:gd name="connsiteX41" fmla="*/ 457200 w 1495425"/>
            <a:gd name="connsiteY41" fmla="*/ 163687 h 458962"/>
            <a:gd name="connsiteX42" fmla="*/ 533400 w 1495425"/>
            <a:gd name="connsiteY42" fmla="*/ 182737 h 458962"/>
            <a:gd name="connsiteX43" fmla="*/ 581025 w 1495425"/>
            <a:gd name="connsiteY43" fmla="*/ 211312 h 458962"/>
            <a:gd name="connsiteX44" fmla="*/ 771525 w 1495425"/>
            <a:gd name="connsiteY44" fmla="*/ 277987 h 458962"/>
            <a:gd name="connsiteX45" fmla="*/ 1333500 w 1495425"/>
            <a:gd name="connsiteY45" fmla="*/ 420862 h 458962"/>
            <a:gd name="connsiteX46" fmla="*/ 1495425 w 1495425"/>
            <a:gd name="connsiteY46" fmla="*/ 458962 h 458962"/>
            <a:gd name="connsiteX0" fmla="*/ 0 w 1333500"/>
            <a:gd name="connsiteY0" fmla="*/ 249412 h 430387"/>
            <a:gd name="connsiteX1" fmla="*/ 66675 w 1333500"/>
            <a:gd name="connsiteY1" fmla="*/ 173212 h 430387"/>
            <a:gd name="connsiteX2" fmla="*/ 123825 w 1333500"/>
            <a:gd name="connsiteY2" fmla="*/ 125587 h 430387"/>
            <a:gd name="connsiteX3" fmla="*/ 114300 w 1333500"/>
            <a:gd name="connsiteY3" fmla="*/ 11287 h 430387"/>
            <a:gd name="connsiteX4" fmla="*/ 85725 w 1333500"/>
            <a:gd name="connsiteY4" fmla="*/ 1762 h 430387"/>
            <a:gd name="connsiteX5" fmla="*/ 76200 w 1333500"/>
            <a:gd name="connsiteY5" fmla="*/ 30337 h 430387"/>
            <a:gd name="connsiteX6" fmla="*/ 57150 w 1333500"/>
            <a:gd name="connsiteY6" fmla="*/ 58912 h 430387"/>
            <a:gd name="connsiteX7" fmla="*/ 66675 w 1333500"/>
            <a:gd name="connsiteY7" fmla="*/ 144637 h 430387"/>
            <a:gd name="connsiteX8" fmla="*/ 76200 w 1333500"/>
            <a:gd name="connsiteY8" fmla="*/ 173212 h 430387"/>
            <a:gd name="connsiteX9" fmla="*/ 104775 w 1333500"/>
            <a:gd name="connsiteY9" fmla="*/ 201787 h 430387"/>
            <a:gd name="connsiteX10" fmla="*/ 123825 w 1333500"/>
            <a:gd name="connsiteY10" fmla="*/ 258937 h 430387"/>
            <a:gd name="connsiteX11" fmla="*/ 142875 w 1333500"/>
            <a:gd name="connsiteY11" fmla="*/ 287512 h 430387"/>
            <a:gd name="connsiteX12" fmla="*/ 152400 w 1333500"/>
            <a:gd name="connsiteY12" fmla="*/ 316087 h 430387"/>
            <a:gd name="connsiteX13" fmla="*/ 161925 w 1333500"/>
            <a:gd name="connsiteY13" fmla="*/ 363712 h 430387"/>
            <a:gd name="connsiteX14" fmla="*/ 190500 w 1333500"/>
            <a:gd name="connsiteY14" fmla="*/ 316087 h 430387"/>
            <a:gd name="connsiteX15" fmla="*/ 238125 w 1333500"/>
            <a:gd name="connsiteY15" fmla="*/ 239887 h 430387"/>
            <a:gd name="connsiteX16" fmla="*/ 247650 w 1333500"/>
            <a:gd name="connsiteY16" fmla="*/ 211312 h 430387"/>
            <a:gd name="connsiteX17" fmla="*/ 276225 w 1333500"/>
            <a:gd name="connsiteY17" fmla="*/ 325612 h 430387"/>
            <a:gd name="connsiteX18" fmla="*/ 295275 w 1333500"/>
            <a:gd name="connsiteY18" fmla="*/ 354187 h 430387"/>
            <a:gd name="connsiteX19" fmla="*/ 304800 w 1333500"/>
            <a:gd name="connsiteY19" fmla="*/ 277987 h 430387"/>
            <a:gd name="connsiteX20" fmla="*/ 295275 w 1333500"/>
            <a:gd name="connsiteY20" fmla="*/ 249412 h 430387"/>
            <a:gd name="connsiteX21" fmla="*/ 342900 w 1333500"/>
            <a:gd name="connsiteY21" fmla="*/ 325612 h 430387"/>
            <a:gd name="connsiteX22" fmla="*/ 400050 w 1333500"/>
            <a:gd name="connsiteY22" fmla="*/ 363712 h 430387"/>
            <a:gd name="connsiteX23" fmla="*/ 409575 w 1333500"/>
            <a:gd name="connsiteY23" fmla="*/ 182737 h 430387"/>
            <a:gd name="connsiteX24" fmla="*/ 390525 w 1333500"/>
            <a:gd name="connsiteY24" fmla="*/ 154162 h 430387"/>
            <a:gd name="connsiteX25" fmla="*/ 409575 w 1333500"/>
            <a:gd name="connsiteY25" fmla="*/ 201787 h 430387"/>
            <a:gd name="connsiteX26" fmla="*/ 438150 w 1333500"/>
            <a:gd name="connsiteY26" fmla="*/ 268462 h 430387"/>
            <a:gd name="connsiteX27" fmla="*/ 495300 w 1333500"/>
            <a:gd name="connsiteY27" fmla="*/ 373237 h 430387"/>
            <a:gd name="connsiteX28" fmla="*/ 504825 w 1333500"/>
            <a:gd name="connsiteY28" fmla="*/ 401812 h 430387"/>
            <a:gd name="connsiteX29" fmla="*/ 523875 w 1333500"/>
            <a:gd name="connsiteY29" fmla="*/ 430387 h 430387"/>
            <a:gd name="connsiteX30" fmla="*/ 533400 w 1333500"/>
            <a:gd name="connsiteY30" fmla="*/ 401812 h 430387"/>
            <a:gd name="connsiteX31" fmla="*/ 628650 w 1333500"/>
            <a:gd name="connsiteY31" fmla="*/ 373237 h 430387"/>
            <a:gd name="connsiteX32" fmla="*/ 647700 w 1333500"/>
            <a:gd name="connsiteY32" fmla="*/ 344662 h 430387"/>
            <a:gd name="connsiteX33" fmla="*/ 590550 w 1333500"/>
            <a:gd name="connsiteY33" fmla="*/ 268462 h 430387"/>
            <a:gd name="connsiteX34" fmla="*/ 542925 w 1333500"/>
            <a:gd name="connsiteY34" fmla="*/ 335137 h 430387"/>
            <a:gd name="connsiteX35" fmla="*/ 533400 w 1333500"/>
            <a:gd name="connsiteY35" fmla="*/ 287512 h 430387"/>
            <a:gd name="connsiteX36" fmla="*/ 495300 w 1333500"/>
            <a:gd name="connsiteY36" fmla="*/ 258937 h 430387"/>
            <a:gd name="connsiteX37" fmla="*/ 466725 w 1333500"/>
            <a:gd name="connsiteY37" fmla="*/ 220837 h 430387"/>
            <a:gd name="connsiteX38" fmla="*/ 438150 w 1333500"/>
            <a:gd name="connsiteY38" fmla="*/ 211312 h 430387"/>
            <a:gd name="connsiteX39" fmla="*/ 400050 w 1333500"/>
            <a:gd name="connsiteY39" fmla="*/ 192262 h 430387"/>
            <a:gd name="connsiteX40" fmla="*/ 352425 w 1333500"/>
            <a:gd name="connsiteY40" fmla="*/ 173212 h 430387"/>
            <a:gd name="connsiteX41" fmla="*/ 457200 w 1333500"/>
            <a:gd name="connsiteY41" fmla="*/ 163687 h 430387"/>
            <a:gd name="connsiteX42" fmla="*/ 533400 w 1333500"/>
            <a:gd name="connsiteY42" fmla="*/ 182737 h 430387"/>
            <a:gd name="connsiteX43" fmla="*/ 581025 w 1333500"/>
            <a:gd name="connsiteY43" fmla="*/ 211312 h 430387"/>
            <a:gd name="connsiteX44" fmla="*/ 771525 w 1333500"/>
            <a:gd name="connsiteY44" fmla="*/ 277987 h 430387"/>
            <a:gd name="connsiteX45" fmla="*/ 1333500 w 1333500"/>
            <a:gd name="connsiteY45" fmla="*/ 420862 h 430387"/>
            <a:gd name="connsiteX0" fmla="*/ 0 w 771525"/>
            <a:gd name="connsiteY0" fmla="*/ 249412 h 430387"/>
            <a:gd name="connsiteX1" fmla="*/ 66675 w 771525"/>
            <a:gd name="connsiteY1" fmla="*/ 173212 h 430387"/>
            <a:gd name="connsiteX2" fmla="*/ 123825 w 771525"/>
            <a:gd name="connsiteY2" fmla="*/ 125587 h 430387"/>
            <a:gd name="connsiteX3" fmla="*/ 114300 w 771525"/>
            <a:gd name="connsiteY3" fmla="*/ 11287 h 430387"/>
            <a:gd name="connsiteX4" fmla="*/ 85725 w 771525"/>
            <a:gd name="connsiteY4" fmla="*/ 1762 h 430387"/>
            <a:gd name="connsiteX5" fmla="*/ 76200 w 771525"/>
            <a:gd name="connsiteY5" fmla="*/ 30337 h 430387"/>
            <a:gd name="connsiteX6" fmla="*/ 57150 w 771525"/>
            <a:gd name="connsiteY6" fmla="*/ 58912 h 430387"/>
            <a:gd name="connsiteX7" fmla="*/ 66675 w 771525"/>
            <a:gd name="connsiteY7" fmla="*/ 144637 h 430387"/>
            <a:gd name="connsiteX8" fmla="*/ 76200 w 771525"/>
            <a:gd name="connsiteY8" fmla="*/ 173212 h 430387"/>
            <a:gd name="connsiteX9" fmla="*/ 104775 w 771525"/>
            <a:gd name="connsiteY9" fmla="*/ 201787 h 430387"/>
            <a:gd name="connsiteX10" fmla="*/ 123825 w 771525"/>
            <a:gd name="connsiteY10" fmla="*/ 258937 h 430387"/>
            <a:gd name="connsiteX11" fmla="*/ 142875 w 771525"/>
            <a:gd name="connsiteY11" fmla="*/ 287512 h 430387"/>
            <a:gd name="connsiteX12" fmla="*/ 152400 w 771525"/>
            <a:gd name="connsiteY12" fmla="*/ 316087 h 430387"/>
            <a:gd name="connsiteX13" fmla="*/ 161925 w 771525"/>
            <a:gd name="connsiteY13" fmla="*/ 363712 h 430387"/>
            <a:gd name="connsiteX14" fmla="*/ 190500 w 771525"/>
            <a:gd name="connsiteY14" fmla="*/ 316087 h 430387"/>
            <a:gd name="connsiteX15" fmla="*/ 238125 w 771525"/>
            <a:gd name="connsiteY15" fmla="*/ 239887 h 430387"/>
            <a:gd name="connsiteX16" fmla="*/ 247650 w 771525"/>
            <a:gd name="connsiteY16" fmla="*/ 211312 h 430387"/>
            <a:gd name="connsiteX17" fmla="*/ 276225 w 771525"/>
            <a:gd name="connsiteY17" fmla="*/ 325612 h 430387"/>
            <a:gd name="connsiteX18" fmla="*/ 295275 w 771525"/>
            <a:gd name="connsiteY18" fmla="*/ 354187 h 430387"/>
            <a:gd name="connsiteX19" fmla="*/ 304800 w 771525"/>
            <a:gd name="connsiteY19" fmla="*/ 277987 h 430387"/>
            <a:gd name="connsiteX20" fmla="*/ 295275 w 771525"/>
            <a:gd name="connsiteY20" fmla="*/ 249412 h 430387"/>
            <a:gd name="connsiteX21" fmla="*/ 342900 w 771525"/>
            <a:gd name="connsiteY21" fmla="*/ 325612 h 430387"/>
            <a:gd name="connsiteX22" fmla="*/ 400050 w 771525"/>
            <a:gd name="connsiteY22" fmla="*/ 363712 h 430387"/>
            <a:gd name="connsiteX23" fmla="*/ 409575 w 771525"/>
            <a:gd name="connsiteY23" fmla="*/ 182737 h 430387"/>
            <a:gd name="connsiteX24" fmla="*/ 390525 w 771525"/>
            <a:gd name="connsiteY24" fmla="*/ 154162 h 430387"/>
            <a:gd name="connsiteX25" fmla="*/ 409575 w 771525"/>
            <a:gd name="connsiteY25" fmla="*/ 201787 h 430387"/>
            <a:gd name="connsiteX26" fmla="*/ 438150 w 771525"/>
            <a:gd name="connsiteY26" fmla="*/ 268462 h 430387"/>
            <a:gd name="connsiteX27" fmla="*/ 495300 w 771525"/>
            <a:gd name="connsiteY27" fmla="*/ 373237 h 430387"/>
            <a:gd name="connsiteX28" fmla="*/ 504825 w 771525"/>
            <a:gd name="connsiteY28" fmla="*/ 401812 h 430387"/>
            <a:gd name="connsiteX29" fmla="*/ 523875 w 771525"/>
            <a:gd name="connsiteY29" fmla="*/ 430387 h 430387"/>
            <a:gd name="connsiteX30" fmla="*/ 533400 w 771525"/>
            <a:gd name="connsiteY30" fmla="*/ 401812 h 430387"/>
            <a:gd name="connsiteX31" fmla="*/ 628650 w 771525"/>
            <a:gd name="connsiteY31" fmla="*/ 373237 h 430387"/>
            <a:gd name="connsiteX32" fmla="*/ 647700 w 771525"/>
            <a:gd name="connsiteY32" fmla="*/ 344662 h 430387"/>
            <a:gd name="connsiteX33" fmla="*/ 590550 w 771525"/>
            <a:gd name="connsiteY33" fmla="*/ 268462 h 430387"/>
            <a:gd name="connsiteX34" fmla="*/ 542925 w 771525"/>
            <a:gd name="connsiteY34" fmla="*/ 335137 h 430387"/>
            <a:gd name="connsiteX35" fmla="*/ 533400 w 771525"/>
            <a:gd name="connsiteY35" fmla="*/ 287512 h 430387"/>
            <a:gd name="connsiteX36" fmla="*/ 495300 w 771525"/>
            <a:gd name="connsiteY36" fmla="*/ 258937 h 430387"/>
            <a:gd name="connsiteX37" fmla="*/ 466725 w 771525"/>
            <a:gd name="connsiteY37" fmla="*/ 220837 h 430387"/>
            <a:gd name="connsiteX38" fmla="*/ 438150 w 771525"/>
            <a:gd name="connsiteY38" fmla="*/ 211312 h 430387"/>
            <a:gd name="connsiteX39" fmla="*/ 400050 w 771525"/>
            <a:gd name="connsiteY39" fmla="*/ 192262 h 430387"/>
            <a:gd name="connsiteX40" fmla="*/ 352425 w 771525"/>
            <a:gd name="connsiteY40" fmla="*/ 173212 h 430387"/>
            <a:gd name="connsiteX41" fmla="*/ 457200 w 771525"/>
            <a:gd name="connsiteY41" fmla="*/ 163687 h 430387"/>
            <a:gd name="connsiteX42" fmla="*/ 533400 w 771525"/>
            <a:gd name="connsiteY42" fmla="*/ 182737 h 430387"/>
            <a:gd name="connsiteX43" fmla="*/ 581025 w 771525"/>
            <a:gd name="connsiteY43" fmla="*/ 211312 h 430387"/>
            <a:gd name="connsiteX44" fmla="*/ 771525 w 771525"/>
            <a:gd name="connsiteY44" fmla="*/ 277987 h 430387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04775 w 771525"/>
            <a:gd name="connsiteY9" fmla="*/ 201059 h 429659"/>
            <a:gd name="connsiteX10" fmla="*/ 123825 w 771525"/>
            <a:gd name="connsiteY10" fmla="*/ 258209 h 429659"/>
            <a:gd name="connsiteX11" fmla="*/ 142875 w 771525"/>
            <a:gd name="connsiteY11" fmla="*/ 286784 h 429659"/>
            <a:gd name="connsiteX12" fmla="*/ 152400 w 771525"/>
            <a:gd name="connsiteY12" fmla="*/ 315359 h 429659"/>
            <a:gd name="connsiteX13" fmla="*/ 161925 w 771525"/>
            <a:gd name="connsiteY13" fmla="*/ 362984 h 429659"/>
            <a:gd name="connsiteX14" fmla="*/ 190500 w 771525"/>
            <a:gd name="connsiteY14" fmla="*/ 315359 h 429659"/>
            <a:gd name="connsiteX15" fmla="*/ 238125 w 771525"/>
            <a:gd name="connsiteY15" fmla="*/ 239159 h 429659"/>
            <a:gd name="connsiteX16" fmla="*/ 247650 w 771525"/>
            <a:gd name="connsiteY16" fmla="*/ 210584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2900 w 771525"/>
            <a:gd name="connsiteY21" fmla="*/ 324884 h 429659"/>
            <a:gd name="connsiteX22" fmla="*/ 400050 w 771525"/>
            <a:gd name="connsiteY22" fmla="*/ 362984 h 429659"/>
            <a:gd name="connsiteX23" fmla="*/ 409575 w 771525"/>
            <a:gd name="connsiteY23" fmla="*/ 182009 h 429659"/>
            <a:gd name="connsiteX24" fmla="*/ 390525 w 771525"/>
            <a:gd name="connsiteY24" fmla="*/ 153434 h 429659"/>
            <a:gd name="connsiteX25" fmla="*/ 409575 w 771525"/>
            <a:gd name="connsiteY25" fmla="*/ 201059 h 429659"/>
            <a:gd name="connsiteX26" fmla="*/ 438150 w 771525"/>
            <a:gd name="connsiteY26" fmla="*/ 267734 h 429659"/>
            <a:gd name="connsiteX27" fmla="*/ 495300 w 771525"/>
            <a:gd name="connsiteY27" fmla="*/ 372509 h 429659"/>
            <a:gd name="connsiteX28" fmla="*/ 504825 w 771525"/>
            <a:gd name="connsiteY28" fmla="*/ 401084 h 429659"/>
            <a:gd name="connsiteX29" fmla="*/ 523875 w 771525"/>
            <a:gd name="connsiteY29" fmla="*/ 429659 h 429659"/>
            <a:gd name="connsiteX30" fmla="*/ 533400 w 771525"/>
            <a:gd name="connsiteY30" fmla="*/ 401084 h 429659"/>
            <a:gd name="connsiteX31" fmla="*/ 628650 w 771525"/>
            <a:gd name="connsiteY31" fmla="*/ 372509 h 429659"/>
            <a:gd name="connsiteX32" fmla="*/ 647700 w 771525"/>
            <a:gd name="connsiteY32" fmla="*/ 343934 h 429659"/>
            <a:gd name="connsiteX33" fmla="*/ 590550 w 771525"/>
            <a:gd name="connsiteY33" fmla="*/ 267734 h 429659"/>
            <a:gd name="connsiteX34" fmla="*/ 542925 w 771525"/>
            <a:gd name="connsiteY34" fmla="*/ 334409 h 429659"/>
            <a:gd name="connsiteX35" fmla="*/ 533400 w 771525"/>
            <a:gd name="connsiteY35" fmla="*/ 286784 h 429659"/>
            <a:gd name="connsiteX36" fmla="*/ 495300 w 771525"/>
            <a:gd name="connsiteY36" fmla="*/ 258209 h 429659"/>
            <a:gd name="connsiteX37" fmla="*/ 466725 w 771525"/>
            <a:gd name="connsiteY37" fmla="*/ 220109 h 429659"/>
            <a:gd name="connsiteX38" fmla="*/ 438150 w 771525"/>
            <a:gd name="connsiteY38" fmla="*/ 210584 h 429659"/>
            <a:gd name="connsiteX39" fmla="*/ 400050 w 771525"/>
            <a:gd name="connsiteY39" fmla="*/ 191534 h 429659"/>
            <a:gd name="connsiteX40" fmla="*/ 352425 w 771525"/>
            <a:gd name="connsiteY40" fmla="*/ 172484 h 429659"/>
            <a:gd name="connsiteX41" fmla="*/ 457200 w 771525"/>
            <a:gd name="connsiteY41" fmla="*/ 162959 h 429659"/>
            <a:gd name="connsiteX42" fmla="*/ 533400 w 771525"/>
            <a:gd name="connsiteY42" fmla="*/ 182009 h 429659"/>
            <a:gd name="connsiteX43" fmla="*/ 581025 w 771525"/>
            <a:gd name="connsiteY43" fmla="*/ 210584 h 429659"/>
            <a:gd name="connsiteX44" fmla="*/ 771525 w 771525"/>
            <a:gd name="connsiteY44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3825 w 771525"/>
            <a:gd name="connsiteY9" fmla="*/ 258209 h 429659"/>
            <a:gd name="connsiteX10" fmla="*/ 142875 w 771525"/>
            <a:gd name="connsiteY10" fmla="*/ 286784 h 429659"/>
            <a:gd name="connsiteX11" fmla="*/ 152400 w 771525"/>
            <a:gd name="connsiteY11" fmla="*/ 315359 h 429659"/>
            <a:gd name="connsiteX12" fmla="*/ 161925 w 771525"/>
            <a:gd name="connsiteY12" fmla="*/ 362984 h 429659"/>
            <a:gd name="connsiteX13" fmla="*/ 190500 w 771525"/>
            <a:gd name="connsiteY13" fmla="*/ 315359 h 429659"/>
            <a:gd name="connsiteX14" fmla="*/ 238125 w 771525"/>
            <a:gd name="connsiteY14" fmla="*/ 239159 h 429659"/>
            <a:gd name="connsiteX15" fmla="*/ 247650 w 771525"/>
            <a:gd name="connsiteY15" fmla="*/ 210584 h 429659"/>
            <a:gd name="connsiteX16" fmla="*/ 276225 w 771525"/>
            <a:gd name="connsiteY16" fmla="*/ 324884 h 429659"/>
            <a:gd name="connsiteX17" fmla="*/ 295275 w 771525"/>
            <a:gd name="connsiteY17" fmla="*/ 353459 h 429659"/>
            <a:gd name="connsiteX18" fmla="*/ 304800 w 771525"/>
            <a:gd name="connsiteY18" fmla="*/ 277259 h 429659"/>
            <a:gd name="connsiteX19" fmla="*/ 295275 w 771525"/>
            <a:gd name="connsiteY19" fmla="*/ 248684 h 429659"/>
            <a:gd name="connsiteX20" fmla="*/ 342900 w 771525"/>
            <a:gd name="connsiteY20" fmla="*/ 324884 h 429659"/>
            <a:gd name="connsiteX21" fmla="*/ 400050 w 771525"/>
            <a:gd name="connsiteY21" fmla="*/ 362984 h 429659"/>
            <a:gd name="connsiteX22" fmla="*/ 409575 w 771525"/>
            <a:gd name="connsiteY22" fmla="*/ 182009 h 429659"/>
            <a:gd name="connsiteX23" fmla="*/ 390525 w 771525"/>
            <a:gd name="connsiteY23" fmla="*/ 153434 h 429659"/>
            <a:gd name="connsiteX24" fmla="*/ 409575 w 771525"/>
            <a:gd name="connsiteY24" fmla="*/ 201059 h 429659"/>
            <a:gd name="connsiteX25" fmla="*/ 438150 w 771525"/>
            <a:gd name="connsiteY25" fmla="*/ 267734 h 429659"/>
            <a:gd name="connsiteX26" fmla="*/ 495300 w 771525"/>
            <a:gd name="connsiteY26" fmla="*/ 372509 h 429659"/>
            <a:gd name="connsiteX27" fmla="*/ 504825 w 771525"/>
            <a:gd name="connsiteY27" fmla="*/ 401084 h 429659"/>
            <a:gd name="connsiteX28" fmla="*/ 523875 w 771525"/>
            <a:gd name="connsiteY28" fmla="*/ 429659 h 429659"/>
            <a:gd name="connsiteX29" fmla="*/ 533400 w 771525"/>
            <a:gd name="connsiteY29" fmla="*/ 401084 h 429659"/>
            <a:gd name="connsiteX30" fmla="*/ 628650 w 771525"/>
            <a:gd name="connsiteY30" fmla="*/ 372509 h 429659"/>
            <a:gd name="connsiteX31" fmla="*/ 647700 w 771525"/>
            <a:gd name="connsiteY31" fmla="*/ 343934 h 429659"/>
            <a:gd name="connsiteX32" fmla="*/ 590550 w 771525"/>
            <a:gd name="connsiteY32" fmla="*/ 267734 h 429659"/>
            <a:gd name="connsiteX33" fmla="*/ 542925 w 771525"/>
            <a:gd name="connsiteY33" fmla="*/ 334409 h 429659"/>
            <a:gd name="connsiteX34" fmla="*/ 533400 w 771525"/>
            <a:gd name="connsiteY34" fmla="*/ 286784 h 429659"/>
            <a:gd name="connsiteX35" fmla="*/ 495300 w 771525"/>
            <a:gd name="connsiteY35" fmla="*/ 258209 h 429659"/>
            <a:gd name="connsiteX36" fmla="*/ 466725 w 771525"/>
            <a:gd name="connsiteY36" fmla="*/ 220109 h 429659"/>
            <a:gd name="connsiteX37" fmla="*/ 438150 w 771525"/>
            <a:gd name="connsiteY37" fmla="*/ 210584 h 429659"/>
            <a:gd name="connsiteX38" fmla="*/ 400050 w 771525"/>
            <a:gd name="connsiteY38" fmla="*/ 191534 h 429659"/>
            <a:gd name="connsiteX39" fmla="*/ 352425 w 771525"/>
            <a:gd name="connsiteY39" fmla="*/ 172484 h 429659"/>
            <a:gd name="connsiteX40" fmla="*/ 457200 w 771525"/>
            <a:gd name="connsiteY40" fmla="*/ 162959 h 429659"/>
            <a:gd name="connsiteX41" fmla="*/ 533400 w 771525"/>
            <a:gd name="connsiteY41" fmla="*/ 182009 h 429659"/>
            <a:gd name="connsiteX42" fmla="*/ 581025 w 771525"/>
            <a:gd name="connsiteY42" fmla="*/ 210584 h 429659"/>
            <a:gd name="connsiteX43" fmla="*/ 771525 w 771525"/>
            <a:gd name="connsiteY43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3825 w 771525"/>
            <a:gd name="connsiteY9" fmla="*/ 258209 h 429659"/>
            <a:gd name="connsiteX10" fmla="*/ 142875 w 771525"/>
            <a:gd name="connsiteY10" fmla="*/ 286784 h 429659"/>
            <a:gd name="connsiteX11" fmla="*/ 188119 w 771525"/>
            <a:gd name="connsiteY11" fmla="*/ 289166 h 429659"/>
            <a:gd name="connsiteX12" fmla="*/ 161925 w 771525"/>
            <a:gd name="connsiteY12" fmla="*/ 362984 h 429659"/>
            <a:gd name="connsiteX13" fmla="*/ 190500 w 771525"/>
            <a:gd name="connsiteY13" fmla="*/ 315359 h 429659"/>
            <a:gd name="connsiteX14" fmla="*/ 238125 w 771525"/>
            <a:gd name="connsiteY14" fmla="*/ 239159 h 429659"/>
            <a:gd name="connsiteX15" fmla="*/ 247650 w 771525"/>
            <a:gd name="connsiteY15" fmla="*/ 210584 h 429659"/>
            <a:gd name="connsiteX16" fmla="*/ 276225 w 771525"/>
            <a:gd name="connsiteY16" fmla="*/ 324884 h 429659"/>
            <a:gd name="connsiteX17" fmla="*/ 295275 w 771525"/>
            <a:gd name="connsiteY17" fmla="*/ 353459 h 429659"/>
            <a:gd name="connsiteX18" fmla="*/ 304800 w 771525"/>
            <a:gd name="connsiteY18" fmla="*/ 277259 h 429659"/>
            <a:gd name="connsiteX19" fmla="*/ 295275 w 771525"/>
            <a:gd name="connsiteY19" fmla="*/ 248684 h 429659"/>
            <a:gd name="connsiteX20" fmla="*/ 342900 w 771525"/>
            <a:gd name="connsiteY20" fmla="*/ 324884 h 429659"/>
            <a:gd name="connsiteX21" fmla="*/ 400050 w 771525"/>
            <a:gd name="connsiteY21" fmla="*/ 362984 h 429659"/>
            <a:gd name="connsiteX22" fmla="*/ 409575 w 771525"/>
            <a:gd name="connsiteY22" fmla="*/ 182009 h 429659"/>
            <a:gd name="connsiteX23" fmla="*/ 390525 w 771525"/>
            <a:gd name="connsiteY23" fmla="*/ 153434 h 429659"/>
            <a:gd name="connsiteX24" fmla="*/ 409575 w 771525"/>
            <a:gd name="connsiteY24" fmla="*/ 201059 h 429659"/>
            <a:gd name="connsiteX25" fmla="*/ 438150 w 771525"/>
            <a:gd name="connsiteY25" fmla="*/ 267734 h 429659"/>
            <a:gd name="connsiteX26" fmla="*/ 495300 w 771525"/>
            <a:gd name="connsiteY26" fmla="*/ 372509 h 429659"/>
            <a:gd name="connsiteX27" fmla="*/ 504825 w 771525"/>
            <a:gd name="connsiteY27" fmla="*/ 401084 h 429659"/>
            <a:gd name="connsiteX28" fmla="*/ 523875 w 771525"/>
            <a:gd name="connsiteY28" fmla="*/ 429659 h 429659"/>
            <a:gd name="connsiteX29" fmla="*/ 533400 w 771525"/>
            <a:gd name="connsiteY29" fmla="*/ 401084 h 429659"/>
            <a:gd name="connsiteX30" fmla="*/ 628650 w 771525"/>
            <a:gd name="connsiteY30" fmla="*/ 372509 h 429659"/>
            <a:gd name="connsiteX31" fmla="*/ 647700 w 771525"/>
            <a:gd name="connsiteY31" fmla="*/ 343934 h 429659"/>
            <a:gd name="connsiteX32" fmla="*/ 590550 w 771525"/>
            <a:gd name="connsiteY32" fmla="*/ 267734 h 429659"/>
            <a:gd name="connsiteX33" fmla="*/ 542925 w 771525"/>
            <a:gd name="connsiteY33" fmla="*/ 334409 h 429659"/>
            <a:gd name="connsiteX34" fmla="*/ 533400 w 771525"/>
            <a:gd name="connsiteY34" fmla="*/ 286784 h 429659"/>
            <a:gd name="connsiteX35" fmla="*/ 495300 w 771525"/>
            <a:gd name="connsiteY35" fmla="*/ 258209 h 429659"/>
            <a:gd name="connsiteX36" fmla="*/ 466725 w 771525"/>
            <a:gd name="connsiteY36" fmla="*/ 220109 h 429659"/>
            <a:gd name="connsiteX37" fmla="*/ 438150 w 771525"/>
            <a:gd name="connsiteY37" fmla="*/ 210584 h 429659"/>
            <a:gd name="connsiteX38" fmla="*/ 400050 w 771525"/>
            <a:gd name="connsiteY38" fmla="*/ 191534 h 429659"/>
            <a:gd name="connsiteX39" fmla="*/ 352425 w 771525"/>
            <a:gd name="connsiteY39" fmla="*/ 172484 h 429659"/>
            <a:gd name="connsiteX40" fmla="*/ 457200 w 771525"/>
            <a:gd name="connsiteY40" fmla="*/ 162959 h 429659"/>
            <a:gd name="connsiteX41" fmla="*/ 533400 w 771525"/>
            <a:gd name="connsiteY41" fmla="*/ 182009 h 429659"/>
            <a:gd name="connsiteX42" fmla="*/ 581025 w 771525"/>
            <a:gd name="connsiteY42" fmla="*/ 210584 h 429659"/>
            <a:gd name="connsiteX43" fmla="*/ 771525 w 771525"/>
            <a:gd name="connsiteY43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3825 w 771525"/>
            <a:gd name="connsiteY9" fmla="*/ 258209 h 429659"/>
            <a:gd name="connsiteX10" fmla="*/ 142875 w 771525"/>
            <a:gd name="connsiteY10" fmla="*/ 286784 h 429659"/>
            <a:gd name="connsiteX11" fmla="*/ 128588 w 771525"/>
            <a:gd name="connsiteY11" fmla="*/ 308216 h 429659"/>
            <a:gd name="connsiteX12" fmla="*/ 161925 w 771525"/>
            <a:gd name="connsiteY12" fmla="*/ 362984 h 429659"/>
            <a:gd name="connsiteX13" fmla="*/ 190500 w 771525"/>
            <a:gd name="connsiteY13" fmla="*/ 315359 h 429659"/>
            <a:gd name="connsiteX14" fmla="*/ 238125 w 771525"/>
            <a:gd name="connsiteY14" fmla="*/ 239159 h 429659"/>
            <a:gd name="connsiteX15" fmla="*/ 247650 w 771525"/>
            <a:gd name="connsiteY15" fmla="*/ 210584 h 429659"/>
            <a:gd name="connsiteX16" fmla="*/ 276225 w 771525"/>
            <a:gd name="connsiteY16" fmla="*/ 324884 h 429659"/>
            <a:gd name="connsiteX17" fmla="*/ 295275 w 771525"/>
            <a:gd name="connsiteY17" fmla="*/ 353459 h 429659"/>
            <a:gd name="connsiteX18" fmla="*/ 304800 w 771525"/>
            <a:gd name="connsiteY18" fmla="*/ 277259 h 429659"/>
            <a:gd name="connsiteX19" fmla="*/ 295275 w 771525"/>
            <a:gd name="connsiteY19" fmla="*/ 248684 h 429659"/>
            <a:gd name="connsiteX20" fmla="*/ 342900 w 771525"/>
            <a:gd name="connsiteY20" fmla="*/ 324884 h 429659"/>
            <a:gd name="connsiteX21" fmla="*/ 400050 w 771525"/>
            <a:gd name="connsiteY21" fmla="*/ 362984 h 429659"/>
            <a:gd name="connsiteX22" fmla="*/ 409575 w 771525"/>
            <a:gd name="connsiteY22" fmla="*/ 182009 h 429659"/>
            <a:gd name="connsiteX23" fmla="*/ 390525 w 771525"/>
            <a:gd name="connsiteY23" fmla="*/ 153434 h 429659"/>
            <a:gd name="connsiteX24" fmla="*/ 409575 w 771525"/>
            <a:gd name="connsiteY24" fmla="*/ 201059 h 429659"/>
            <a:gd name="connsiteX25" fmla="*/ 438150 w 771525"/>
            <a:gd name="connsiteY25" fmla="*/ 267734 h 429659"/>
            <a:gd name="connsiteX26" fmla="*/ 495300 w 771525"/>
            <a:gd name="connsiteY26" fmla="*/ 372509 h 429659"/>
            <a:gd name="connsiteX27" fmla="*/ 504825 w 771525"/>
            <a:gd name="connsiteY27" fmla="*/ 401084 h 429659"/>
            <a:gd name="connsiteX28" fmla="*/ 523875 w 771525"/>
            <a:gd name="connsiteY28" fmla="*/ 429659 h 429659"/>
            <a:gd name="connsiteX29" fmla="*/ 533400 w 771525"/>
            <a:gd name="connsiteY29" fmla="*/ 401084 h 429659"/>
            <a:gd name="connsiteX30" fmla="*/ 628650 w 771525"/>
            <a:gd name="connsiteY30" fmla="*/ 372509 h 429659"/>
            <a:gd name="connsiteX31" fmla="*/ 647700 w 771525"/>
            <a:gd name="connsiteY31" fmla="*/ 343934 h 429659"/>
            <a:gd name="connsiteX32" fmla="*/ 590550 w 771525"/>
            <a:gd name="connsiteY32" fmla="*/ 267734 h 429659"/>
            <a:gd name="connsiteX33" fmla="*/ 542925 w 771525"/>
            <a:gd name="connsiteY33" fmla="*/ 334409 h 429659"/>
            <a:gd name="connsiteX34" fmla="*/ 533400 w 771525"/>
            <a:gd name="connsiteY34" fmla="*/ 286784 h 429659"/>
            <a:gd name="connsiteX35" fmla="*/ 495300 w 771525"/>
            <a:gd name="connsiteY35" fmla="*/ 258209 h 429659"/>
            <a:gd name="connsiteX36" fmla="*/ 466725 w 771525"/>
            <a:gd name="connsiteY36" fmla="*/ 220109 h 429659"/>
            <a:gd name="connsiteX37" fmla="*/ 438150 w 771525"/>
            <a:gd name="connsiteY37" fmla="*/ 210584 h 429659"/>
            <a:gd name="connsiteX38" fmla="*/ 400050 w 771525"/>
            <a:gd name="connsiteY38" fmla="*/ 191534 h 429659"/>
            <a:gd name="connsiteX39" fmla="*/ 352425 w 771525"/>
            <a:gd name="connsiteY39" fmla="*/ 172484 h 429659"/>
            <a:gd name="connsiteX40" fmla="*/ 457200 w 771525"/>
            <a:gd name="connsiteY40" fmla="*/ 162959 h 429659"/>
            <a:gd name="connsiteX41" fmla="*/ 533400 w 771525"/>
            <a:gd name="connsiteY41" fmla="*/ 182009 h 429659"/>
            <a:gd name="connsiteX42" fmla="*/ 581025 w 771525"/>
            <a:gd name="connsiteY42" fmla="*/ 210584 h 429659"/>
            <a:gd name="connsiteX43" fmla="*/ 771525 w 771525"/>
            <a:gd name="connsiteY43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3825 w 771525"/>
            <a:gd name="connsiteY9" fmla="*/ 258209 h 429659"/>
            <a:gd name="connsiteX10" fmla="*/ 128588 w 771525"/>
            <a:gd name="connsiteY10" fmla="*/ 308216 h 429659"/>
            <a:gd name="connsiteX11" fmla="*/ 161925 w 771525"/>
            <a:gd name="connsiteY11" fmla="*/ 362984 h 429659"/>
            <a:gd name="connsiteX12" fmla="*/ 190500 w 771525"/>
            <a:gd name="connsiteY12" fmla="*/ 315359 h 429659"/>
            <a:gd name="connsiteX13" fmla="*/ 238125 w 771525"/>
            <a:gd name="connsiteY13" fmla="*/ 239159 h 429659"/>
            <a:gd name="connsiteX14" fmla="*/ 247650 w 771525"/>
            <a:gd name="connsiteY14" fmla="*/ 210584 h 429659"/>
            <a:gd name="connsiteX15" fmla="*/ 276225 w 771525"/>
            <a:gd name="connsiteY15" fmla="*/ 324884 h 429659"/>
            <a:gd name="connsiteX16" fmla="*/ 295275 w 771525"/>
            <a:gd name="connsiteY16" fmla="*/ 353459 h 429659"/>
            <a:gd name="connsiteX17" fmla="*/ 304800 w 771525"/>
            <a:gd name="connsiteY17" fmla="*/ 277259 h 429659"/>
            <a:gd name="connsiteX18" fmla="*/ 295275 w 771525"/>
            <a:gd name="connsiteY18" fmla="*/ 248684 h 429659"/>
            <a:gd name="connsiteX19" fmla="*/ 342900 w 771525"/>
            <a:gd name="connsiteY19" fmla="*/ 324884 h 429659"/>
            <a:gd name="connsiteX20" fmla="*/ 400050 w 771525"/>
            <a:gd name="connsiteY20" fmla="*/ 362984 h 429659"/>
            <a:gd name="connsiteX21" fmla="*/ 409575 w 771525"/>
            <a:gd name="connsiteY21" fmla="*/ 182009 h 429659"/>
            <a:gd name="connsiteX22" fmla="*/ 390525 w 771525"/>
            <a:gd name="connsiteY22" fmla="*/ 153434 h 429659"/>
            <a:gd name="connsiteX23" fmla="*/ 409575 w 771525"/>
            <a:gd name="connsiteY23" fmla="*/ 201059 h 429659"/>
            <a:gd name="connsiteX24" fmla="*/ 438150 w 771525"/>
            <a:gd name="connsiteY24" fmla="*/ 267734 h 429659"/>
            <a:gd name="connsiteX25" fmla="*/ 495300 w 771525"/>
            <a:gd name="connsiteY25" fmla="*/ 372509 h 429659"/>
            <a:gd name="connsiteX26" fmla="*/ 504825 w 771525"/>
            <a:gd name="connsiteY26" fmla="*/ 401084 h 429659"/>
            <a:gd name="connsiteX27" fmla="*/ 523875 w 771525"/>
            <a:gd name="connsiteY27" fmla="*/ 429659 h 429659"/>
            <a:gd name="connsiteX28" fmla="*/ 533400 w 771525"/>
            <a:gd name="connsiteY28" fmla="*/ 401084 h 429659"/>
            <a:gd name="connsiteX29" fmla="*/ 628650 w 771525"/>
            <a:gd name="connsiteY29" fmla="*/ 372509 h 429659"/>
            <a:gd name="connsiteX30" fmla="*/ 647700 w 771525"/>
            <a:gd name="connsiteY30" fmla="*/ 343934 h 429659"/>
            <a:gd name="connsiteX31" fmla="*/ 590550 w 771525"/>
            <a:gd name="connsiteY31" fmla="*/ 267734 h 429659"/>
            <a:gd name="connsiteX32" fmla="*/ 542925 w 771525"/>
            <a:gd name="connsiteY32" fmla="*/ 334409 h 429659"/>
            <a:gd name="connsiteX33" fmla="*/ 533400 w 771525"/>
            <a:gd name="connsiteY33" fmla="*/ 286784 h 429659"/>
            <a:gd name="connsiteX34" fmla="*/ 495300 w 771525"/>
            <a:gd name="connsiteY34" fmla="*/ 258209 h 429659"/>
            <a:gd name="connsiteX35" fmla="*/ 466725 w 771525"/>
            <a:gd name="connsiteY35" fmla="*/ 220109 h 429659"/>
            <a:gd name="connsiteX36" fmla="*/ 438150 w 771525"/>
            <a:gd name="connsiteY36" fmla="*/ 210584 h 429659"/>
            <a:gd name="connsiteX37" fmla="*/ 400050 w 771525"/>
            <a:gd name="connsiteY37" fmla="*/ 191534 h 429659"/>
            <a:gd name="connsiteX38" fmla="*/ 352425 w 771525"/>
            <a:gd name="connsiteY38" fmla="*/ 172484 h 429659"/>
            <a:gd name="connsiteX39" fmla="*/ 457200 w 771525"/>
            <a:gd name="connsiteY39" fmla="*/ 162959 h 429659"/>
            <a:gd name="connsiteX40" fmla="*/ 533400 w 771525"/>
            <a:gd name="connsiteY40" fmla="*/ 182009 h 429659"/>
            <a:gd name="connsiteX41" fmla="*/ 581025 w 771525"/>
            <a:gd name="connsiteY41" fmla="*/ 210584 h 429659"/>
            <a:gd name="connsiteX42" fmla="*/ 771525 w 771525"/>
            <a:gd name="connsiteY42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38125 w 771525"/>
            <a:gd name="connsiteY12" fmla="*/ 239159 h 429659"/>
            <a:gd name="connsiteX13" fmla="*/ 247650 w 771525"/>
            <a:gd name="connsiteY13" fmla="*/ 210584 h 429659"/>
            <a:gd name="connsiteX14" fmla="*/ 276225 w 771525"/>
            <a:gd name="connsiteY14" fmla="*/ 324884 h 429659"/>
            <a:gd name="connsiteX15" fmla="*/ 295275 w 771525"/>
            <a:gd name="connsiteY15" fmla="*/ 353459 h 429659"/>
            <a:gd name="connsiteX16" fmla="*/ 304800 w 771525"/>
            <a:gd name="connsiteY16" fmla="*/ 277259 h 429659"/>
            <a:gd name="connsiteX17" fmla="*/ 295275 w 771525"/>
            <a:gd name="connsiteY17" fmla="*/ 248684 h 429659"/>
            <a:gd name="connsiteX18" fmla="*/ 342900 w 771525"/>
            <a:gd name="connsiteY18" fmla="*/ 324884 h 429659"/>
            <a:gd name="connsiteX19" fmla="*/ 400050 w 771525"/>
            <a:gd name="connsiteY19" fmla="*/ 362984 h 429659"/>
            <a:gd name="connsiteX20" fmla="*/ 409575 w 771525"/>
            <a:gd name="connsiteY20" fmla="*/ 182009 h 429659"/>
            <a:gd name="connsiteX21" fmla="*/ 390525 w 771525"/>
            <a:gd name="connsiteY21" fmla="*/ 153434 h 429659"/>
            <a:gd name="connsiteX22" fmla="*/ 409575 w 771525"/>
            <a:gd name="connsiteY22" fmla="*/ 201059 h 429659"/>
            <a:gd name="connsiteX23" fmla="*/ 438150 w 771525"/>
            <a:gd name="connsiteY23" fmla="*/ 267734 h 429659"/>
            <a:gd name="connsiteX24" fmla="*/ 495300 w 771525"/>
            <a:gd name="connsiteY24" fmla="*/ 372509 h 429659"/>
            <a:gd name="connsiteX25" fmla="*/ 504825 w 771525"/>
            <a:gd name="connsiteY25" fmla="*/ 401084 h 429659"/>
            <a:gd name="connsiteX26" fmla="*/ 523875 w 771525"/>
            <a:gd name="connsiteY26" fmla="*/ 429659 h 429659"/>
            <a:gd name="connsiteX27" fmla="*/ 533400 w 771525"/>
            <a:gd name="connsiteY27" fmla="*/ 401084 h 429659"/>
            <a:gd name="connsiteX28" fmla="*/ 628650 w 771525"/>
            <a:gd name="connsiteY28" fmla="*/ 372509 h 429659"/>
            <a:gd name="connsiteX29" fmla="*/ 647700 w 771525"/>
            <a:gd name="connsiteY29" fmla="*/ 343934 h 429659"/>
            <a:gd name="connsiteX30" fmla="*/ 590550 w 771525"/>
            <a:gd name="connsiteY30" fmla="*/ 267734 h 429659"/>
            <a:gd name="connsiteX31" fmla="*/ 542925 w 771525"/>
            <a:gd name="connsiteY31" fmla="*/ 334409 h 429659"/>
            <a:gd name="connsiteX32" fmla="*/ 533400 w 771525"/>
            <a:gd name="connsiteY32" fmla="*/ 286784 h 429659"/>
            <a:gd name="connsiteX33" fmla="*/ 495300 w 771525"/>
            <a:gd name="connsiteY33" fmla="*/ 258209 h 429659"/>
            <a:gd name="connsiteX34" fmla="*/ 466725 w 771525"/>
            <a:gd name="connsiteY34" fmla="*/ 220109 h 429659"/>
            <a:gd name="connsiteX35" fmla="*/ 438150 w 771525"/>
            <a:gd name="connsiteY35" fmla="*/ 210584 h 429659"/>
            <a:gd name="connsiteX36" fmla="*/ 400050 w 771525"/>
            <a:gd name="connsiteY36" fmla="*/ 191534 h 429659"/>
            <a:gd name="connsiteX37" fmla="*/ 352425 w 771525"/>
            <a:gd name="connsiteY37" fmla="*/ 172484 h 429659"/>
            <a:gd name="connsiteX38" fmla="*/ 457200 w 771525"/>
            <a:gd name="connsiteY38" fmla="*/ 162959 h 429659"/>
            <a:gd name="connsiteX39" fmla="*/ 533400 w 771525"/>
            <a:gd name="connsiteY39" fmla="*/ 182009 h 429659"/>
            <a:gd name="connsiteX40" fmla="*/ 581025 w 771525"/>
            <a:gd name="connsiteY40" fmla="*/ 210584 h 429659"/>
            <a:gd name="connsiteX41" fmla="*/ 771525 w 771525"/>
            <a:gd name="connsiteY41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38125 w 771525"/>
            <a:gd name="connsiteY12" fmla="*/ 239159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76225 w 771525"/>
            <a:gd name="connsiteY15" fmla="*/ 324884 h 429659"/>
            <a:gd name="connsiteX16" fmla="*/ 295275 w 771525"/>
            <a:gd name="connsiteY16" fmla="*/ 353459 h 429659"/>
            <a:gd name="connsiteX17" fmla="*/ 304800 w 771525"/>
            <a:gd name="connsiteY17" fmla="*/ 277259 h 429659"/>
            <a:gd name="connsiteX18" fmla="*/ 295275 w 771525"/>
            <a:gd name="connsiteY18" fmla="*/ 248684 h 429659"/>
            <a:gd name="connsiteX19" fmla="*/ 342900 w 771525"/>
            <a:gd name="connsiteY19" fmla="*/ 324884 h 429659"/>
            <a:gd name="connsiteX20" fmla="*/ 400050 w 771525"/>
            <a:gd name="connsiteY20" fmla="*/ 362984 h 429659"/>
            <a:gd name="connsiteX21" fmla="*/ 409575 w 771525"/>
            <a:gd name="connsiteY21" fmla="*/ 182009 h 429659"/>
            <a:gd name="connsiteX22" fmla="*/ 390525 w 771525"/>
            <a:gd name="connsiteY22" fmla="*/ 153434 h 429659"/>
            <a:gd name="connsiteX23" fmla="*/ 409575 w 771525"/>
            <a:gd name="connsiteY23" fmla="*/ 201059 h 429659"/>
            <a:gd name="connsiteX24" fmla="*/ 438150 w 771525"/>
            <a:gd name="connsiteY24" fmla="*/ 267734 h 429659"/>
            <a:gd name="connsiteX25" fmla="*/ 495300 w 771525"/>
            <a:gd name="connsiteY25" fmla="*/ 372509 h 429659"/>
            <a:gd name="connsiteX26" fmla="*/ 504825 w 771525"/>
            <a:gd name="connsiteY26" fmla="*/ 401084 h 429659"/>
            <a:gd name="connsiteX27" fmla="*/ 523875 w 771525"/>
            <a:gd name="connsiteY27" fmla="*/ 429659 h 429659"/>
            <a:gd name="connsiteX28" fmla="*/ 533400 w 771525"/>
            <a:gd name="connsiteY28" fmla="*/ 401084 h 429659"/>
            <a:gd name="connsiteX29" fmla="*/ 628650 w 771525"/>
            <a:gd name="connsiteY29" fmla="*/ 372509 h 429659"/>
            <a:gd name="connsiteX30" fmla="*/ 647700 w 771525"/>
            <a:gd name="connsiteY30" fmla="*/ 343934 h 429659"/>
            <a:gd name="connsiteX31" fmla="*/ 590550 w 771525"/>
            <a:gd name="connsiteY31" fmla="*/ 267734 h 429659"/>
            <a:gd name="connsiteX32" fmla="*/ 542925 w 771525"/>
            <a:gd name="connsiteY32" fmla="*/ 334409 h 429659"/>
            <a:gd name="connsiteX33" fmla="*/ 533400 w 771525"/>
            <a:gd name="connsiteY33" fmla="*/ 286784 h 429659"/>
            <a:gd name="connsiteX34" fmla="*/ 495300 w 771525"/>
            <a:gd name="connsiteY34" fmla="*/ 258209 h 429659"/>
            <a:gd name="connsiteX35" fmla="*/ 466725 w 771525"/>
            <a:gd name="connsiteY35" fmla="*/ 220109 h 429659"/>
            <a:gd name="connsiteX36" fmla="*/ 438150 w 771525"/>
            <a:gd name="connsiteY36" fmla="*/ 210584 h 429659"/>
            <a:gd name="connsiteX37" fmla="*/ 400050 w 771525"/>
            <a:gd name="connsiteY37" fmla="*/ 191534 h 429659"/>
            <a:gd name="connsiteX38" fmla="*/ 352425 w 771525"/>
            <a:gd name="connsiteY38" fmla="*/ 172484 h 429659"/>
            <a:gd name="connsiteX39" fmla="*/ 457200 w 771525"/>
            <a:gd name="connsiteY39" fmla="*/ 162959 h 429659"/>
            <a:gd name="connsiteX40" fmla="*/ 533400 w 771525"/>
            <a:gd name="connsiteY40" fmla="*/ 182009 h 429659"/>
            <a:gd name="connsiteX41" fmla="*/ 581025 w 771525"/>
            <a:gd name="connsiteY41" fmla="*/ 210584 h 429659"/>
            <a:gd name="connsiteX42" fmla="*/ 771525 w 771525"/>
            <a:gd name="connsiteY42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38125 w 771525"/>
            <a:gd name="connsiteY12" fmla="*/ 239159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76225 w 771525"/>
            <a:gd name="connsiteY16" fmla="*/ 324884 h 429659"/>
            <a:gd name="connsiteX17" fmla="*/ 295275 w 771525"/>
            <a:gd name="connsiteY17" fmla="*/ 353459 h 429659"/>
            <a:gd name="connsiteX18" fmla="*/ 304800 w 771525"/>
            <a:gd name="connsiteY18" fmla="*/ 277259 h 429659"/>
            <a:gd name="connsiteX19" fmla="*/ 295275 w 771525"/>
            <a:gd name="connsiteY19" fmla="*/ 248684 h 429659"/>
            <a:gd name="connsiteX20" fmla="*/ 342900 w 771525"/>
            <a:gd name="connsiteY20" fmla="*/ 324884 h 429659"/>
            <a:gd name="connsiteX21" fmla="*/ 400050 w 771525"/>
            <a:gd name="connsiteY21" fmla="*/ 362984 h 429659"/>
            <a:gd name="connsiteX22" fmla="*/ 409575 w 771525"/>
            <a:gd name="connsiteY22" fmla="*/ 182009 h 429659"/>
            <a:gd name="connsiteX23" fmla="*/ 390525 w 771525"/>
            <a:gd name="connsiteY23" fmla="*/ 153434 h 429659"/>
            <a:gd name="connsiteX24" fmla="*/ 409575 w 771525"/>
            <a:gd name="connsiteY24" fmla="*/ 201059 h 429659"/>
            <a:gd name="connsiteX25" fmla="*/ 438150 w 771525"/>
            <a:gd name="connsiteY25" fmla="*/ 267734 h 429659"/>
            <a:gd name="connsiteX26" fmla="*/ 495300 w 771525"/>
            <a:gd name="connsiteY26" fmla="*/ 372509 h 429659"/>
            <a:gd name="connsiteX27" fmla="*/ 504825 w 771525"/>
            <a:gd name="connsiteY27" fmla="*/ 401084 h 429659"/>
            <a:gd name="connsiteX28" fmla="*/ 523875 w 771525"/>
            <a:gd name="connsiteY28" fmla="*/ 429659 h 429659"/>
            <a:gd name="connsiteX29" fmla="*/ 533400 w 771525"/>
            <a:gd name="connsiteY29" fmla="*/ 401084 h 429659"/>
            <a:gd name="connsiteX30" fmla="*/ 628650 w 771525"/>
            <a:gd name="connsiteY30" fmla="*/ 372509 h 429659"/>
            <a:gd name="connsiteX31" fmla="*/ 647700 w 771525"/>
            <a:gd name="connsiteY31" fmla="*/ 343934 h 429659"/>
            <a:gd name="connsiteX32" fmla="*/ 590550 w 771525"/>
            <a:gd name="connsiteY32" fmla="*/ 267734 h 429659"/>
            <a:gd name="connsiteX33" fmla="*/ 542925 w 771525"/>
            <a:gd name="connsiteY33" fmla="*/ 334409 h 429659"/>
            <a:gd name="connsiteX34" fmla="*/ 533400 w 771525"/>
            <a:gd name="connsiteY34" fmla="*/ 286784 h 429659"/>
            <a:gd name="connsiteX35" fmla="*/ 495300 w 771525"/>
            <a:gd name="connsiteY35" fmla="*/ 258209 h 429659"/>
            <a:gd name="connsiteX36" fmla="*/ 466725 w 771525"/>
            <a:gd name="connsiteY36" fmla="*/ 220109 h 429659"/>
            <a:gd name="connsiteX37" fmla="*/ 438150 w 771525"/>
            <a:gd name="connsiteY37" fmla="*/ 210584 h 429659"/>
            <a:gd name="connsiteX38" fmla="*/ 400050 w 771525"/>
            <a:gd name="connsiteY38" fmla="*/ 191534 h 429659"/>
            <a:gd name="connsiteX39" fmla="*/ 352425 w 771525"/>
            <a:gd name="connsiteY39" fmla="*/ 172484 h 429659"/>
            <a:gd name="connsiteX40" fmla="*/ 457200 w 771525"/>
            <a:gd name="connsiteY40" fmla="*/ 162959 h 429659"/>
            <a:gd name="connsiteX41" fmla="*/ 533400 w 771525"/>
            <a:gd name="connsiteY41" fmla="*/ 182009 h 429659"/>
            <a:gd name="connsiteX42" fmla="*/ 581025 w 771525"/>
            <a:gd name="connsiteY42" fmla="*/ 210584 h 429659"/>
            <a:gd name="connsiteX43" fmla="*/ 771525 w 771525"/>
            <a:gd name="connsiteY43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76225 w 771525"/>
            <a:gd name="connsiteY16" fmla="*/ 324884 h 429659"/>
            <a:gd name="connsiteX17" fmla="*/ 295275 w 771525"/>
            <a:gd name="connsiteY17" fmla="*/ 353459 h 429659"/>
            <a:gd name="connsiteX18" fmla="*/ 304800 w 771525"/>
            <a:gd name="connsiteY18" fmla="*/ 277259 h 429659"/>
            <a:gd name="connsiteX19" fmla="*/ 295275 w 771525"/>
            <a:gd name="connsiteY19" fmla="*/ 248684 h 429659"/>
            <a:gd name="connsiteX20" fmla="*/ 342900 w 771525"/>
            <a:gd name="connsiteY20" fmla="*/ 324884 h 429659"/>
            <a:gd name="connsiteX21" fmla="*/ 400050 w 771525"/>
            <a:gd name="connsiteY21" fmla="*/ 362984 h 429659"/>
            <a:gd name="connsiteX22" fmla="*/ 409575 w 771525"/>
            <a:gd name="connsiteY22" fmla="*/ 182009 h 429659"/>
            <a:gd name="connsiteX23" fmla="*/ 390525 w 771525"/>
            <a:gd name="connsiteY23" fmla="*/ 153434 h 429659"/>
            <a:gd name="connsiteX24" fmla="*/ 409575 w 771525"/>
            <a:gd name="connsiteY24" fmla="*/ 201059 h 429659"/>
            <a:gd name="connsiteX25" fmla="*/ 438150 w 771525"/>
            <a:gd name="connsiteY25" fmla="*/ 267734 h 429659"/>
            <a:gd name="connsiteX26" fmla="*/ 495300 w 771525"/>
            <a:gd name="connsiteY26" fmla="*/ 372509 h 429659"/>
            <a:gd name="connsiteX27" fmla="*/ 504825 w 771525"/>
            <a:gd name="connsiteY27" fmla="*/ 401084 h 429659"/>
            <a:gd name="connsiteX28" fmla="*/ 523875 w 771525"/>
            <a:gd name="connsiteY28" fmla="*/ 429659 h 429659"/>
            <a:gd name="connsiteX29" fmla="*/ 533400 w 771525"/>
            <a:gd name="connsiteY29" fmla="*/ 401084 h 429659"/>
            <a:gd name="connsiteX30" fmla="*/ 628650 w 771525"/>
            <a:gd name="connsiteY30" fmla="*/ 372509 h 429659"/>
            <a:gd name="connsiteX31" fmla="*/ 647700 w 771525"/>
            <a:gd name="connsiteY31" fmla="*/ 343934 h 429659"/>
            <a:gd name="connsiteX32" fmla="*/ 590550 w 771525"/>
            <a:gd name="connsiteY32" fmla="*/ 267734 h 429659"/>
            <a:gd name="connsiteX33" fmla="*/ 542925 w 771525"/>
            <a:gd name="connsiteY33" fmla="*/ 334409 h 429659"/>
            <a:gd name="connsiteX34" fmla="*/ 533400 w 771525"/>
            <a:gd name="connsiteY34" fmla="*/ 286784 h 429659"/>
            <a:gd name="connsiteX35" fmla="*/ 495300 w 771525"/>
            <a:gd name="connsiteY35" fmla="*/ 258209 h 429659"/>
            <a:gd name="connsiteX36" fmla="*/ 466725 w 771525"/>
            <a:gd name="connsiteY36" fmla="*/ 220109 h 429659"/>
            <a:gd name="connsiteX37" fmla="*/ 438150 w 771525"/>
            <a:gd name="connsiteY37" fmla="*/ 210584 h 429659"/>
            <a:gd name="connsiteX38" fmla="*/ 400050 w 771525"/>
            <a:gd name="connsiteY38" fmla="*/ 191534 h 429659"/>
            <a:gd name="connsiteX39" fmla="*/ 352425 w 771525"/>
            <a:gd name="connsiteY39" fmla="*/ 172484 h 429659"/>
            <a:gd name="connsiteX40" fmla="*/ 457200 w 771525"/>
            <a:gd name="connsiteY40" fmla="*/ 162959 h 429659"/>
            <a:gd name="connsiteX41" fmla="*/ 533400 w 771525"/>
            <a:gd name="connsiteY41" fmla="*/ 182009 h 429659"/>
            <a:gd name="connsiteX42" fmla="*/ 581025 w 771525"/>
            <a:gd name="connsiteY42" fmla="*/ 210584 h 429659"/>
            <a:gd name="connsiteX43" fmla="*/ 771525 w 771525"/>
            <a:gd name="connsiteY43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2900 w 771525"/>
            <a:gd name="connsiteY21" fmla="*/ 324884 h 429659"/>
            <a:gd name="connsiteX22" fmla="*/ 400050 w 771525"/>
            <a:gd name="connsiteY22" fmla="*/ 362984 h 429659"/>
            <a:gd name="connsiteX23" fmla="*/ 409575 w 771525"/>
            <a:gd name="connsiteY23" fmla="*/ 182009 h 429659"/>
            <a:gd name="connsiteX24" fmla="*/ 390525 w 771525"/>
            <a:gd name="connsiteY24" fmla="*/ 153434 h 429659"/>
            <a:gd name="connsiteX25" fmla="*/ 409575 w 771525"/>
            <a:gd name="connsiteY25" fmla="*/ 201059 h 429659"/>
            <a:gd name="connsiteX26" fmla="*/ 438150 w 771525"/>
            <a:gd name="connsiteY26" fmla="*/ 267734 h 429659"/>
            <a:gd name="connsiteX27" fmla="*/ 495300 w 771525"/>
            <a:gd name="connsiteY27" fmla="*/ 372509 h 429659"/>
            <a:gd name="connsiteX28" fmla="*/ 504825 w 771525"/>
            <a:gd name="connsiteY28" fmla="*/ 401084 h 429659"/>
            <a:gd name="connsiteX29" fmla="*/ 523875 w 771525"/>
            <a:gd name="connsiteY29" fmla="*/ 429659 h 429659"/>
            <a:gd name="connsiteX30" fmla="*/ 533400 w 771525"/>
            <a:gd name="connsiteY30" fmla="*/ 401084 h 429659"/>
            <a:gd name="connsiteX31" fmla="*/ 628650 w 771525"/>
            <a:gd name="connsiteY31" fmla="*/ 372509 h 429659"/>
            <a:gd name="connsiteX32" fmla="*/ 647700 w 771525"/>
            <a:gd name="connsiteY32" fmla="*/ 343934 h 429659"/>
            <a:gd name="connsiteX33" fmla="*/ 590550 w 771525"/>
            <a:gd name="connsiteY33" fmla="*/ 267734 h 429659"/>
            <a:gd name="connsiteX34" fmla="*/ 542925 w 771525"/>
            <a:gd name="connsiteY34" fmla="*/ 334409 h 429659"/>
            <a:gd name="connsiteX35" fmla="*/ 533400 w 771525"/>
            <a:gd name="connsiteY35" fmla="*/ 286784 h 429659"/>
            <a:gd name="connsiteX36" fmla="*/ 495300 w 771525"/>
            <a:gd name="connsiteY36" fmla="*/ 258209 h 429659"/>
            <a:gd name="connsiteX37" fmla="*/ 466725 w 771525"/>
            <a:gd name="connsiteY37" fmla="*/ 220109 h 429659"/>
            <a:gd name="connsiteX38" fmla="*/ 438150 w 771525"/>
            <a:gd name="connsiteY38" fmla="*/ 210584 h 429659"/>
            <a:gd name="connsiteX39" fmla="*/ 400050 w 771525"/>
            <a:gd name="connsiteY39" fmla="*/ 191534 h 429659"/>
            <a:gd name="connsiteX40" fmla="*/ 352425 w 771525"/>
            <a:gd name="connsiteY40" fmla="*/ 172484 h 429659"/>
            <a:gd name="connsiteX41" fmla="*/ 457200 w 771525"/>
            <a:gd name="connsiteY41" fmla="*/ 162959 h 429659"/>
            <a:gd name="connsiteX42" fmla="*/ 533400 w 771525"/>
            <a:gd name="connsiteY42" fmla="*/ 182009 h 429659"/>
            <a:gd name="connsiteX43" fmla="*/ 581025 w 771525"/>
            <a:gd name="connsiteY43" fmla="*/ 210584 h 429659"/>
            <a:gd name="connsiteX44" fmla="*/ 771525 w 771525"/>
            <a:gd name="connsiteY44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23852 w 771525"/>
            <a:gd name="connsiteY21" fmla="*/ 284404 h 429659"/>
            <a:gd name="connsiteX22" fmla="*/ 342900 w 771525"/>
            <a:gd name="connsiteY22" fmla="*/ 324884 h 429659"/>
            <a:gd name="connsiteX23" fmla="*/ 400050 w 771525"/>
            <a:gd name="connsiteY23" fmla="*/ 362984 h 429659"/>
            <a:gd name="connsiteX24" fmla="*/ 409575 w 771525"/>
            <a:gd name="connsiteY24" fmla="*/ 182009 h 429659"/>
            <a:gd name="connsiteX25" fmla="*/ 390525 w 771525"/>
            <a:gd name="connsiteY25" fmla="*/ 153434 h 429659"/>
            <a:gd name="connsiteX26" fmla="*/ 409575 w 771525"/>
            <a:gd name="connsiteY26" fmla="*/ 201059 h 429659"/>
            <a:gd name="connsiteX27" fmla="*/ 438150 w 771525"/>
            <a:gd name="connsiteY27" fmla="*/ 267734 h 429659"/>
            <a:gd name="connsiteX28" fmla="*/ 495300 w 771525"/>
            <a:gd name="connsiteY28" fmla="*/ 372509 h 429659"/>
            <a:gd name="connsiteX29" fmla="*/ 504825 w 771525"/>
            <a:gd name="connsiteY29" fmla="*/ 401084 h 429659"/>
            <a:gd name="connsiteX30" fmla="*/ 523875 w 771525"/>
            <a:gd name="connsiteY30" fmla="*/ 429659 h 429659"/>
            <a:gd name="connsiteX31" fmla="*/ 533400 w 771525"/>
            <a:gd name="connsiteY31" fmla="*/ 401084 h 429659"/>
            <a:gd name="connsiteX32" fmla="*/ 628650 w 771525"/>
            <a:gd name="connsiteY32" fmla="*/ 372509 h 429659"/>
            <a:gd name="connsiteX33" fmla="*/ 647700 w 771525"/>
            <a:gd name="connsiteY33" fmla="*/ 343934 h 429659"/>
            <a:gd name="connsiteX34" fmla="*/ 590550 w 771525"/>
            <a:gd name="connsiteY34" fmla="*/ 267734 h 429659"/>
            <a:gd name="connsiteX35" fmla="*/ 542925 w 771525"/>
            <a:gd name="connsiteY35" fmla="*/ 334409 h 429659"/>
            <a:gd name="connsiteX36" fmla="*/ 533400 w 771525"/>
            <a:gd name="connsiteY36" fmla="*/ 286784 h 429659"/>
            <a:gd name="connsiteX37" fmla="*/ 495300 w 771525"/>
            <a:gd name="connsiteY37" fmla="*/ 258209 h 429659"/>
            <a:gd name="connsiteX38" fmla="*/ 466725 w 771525"/>
            <a:gd name="connsiteY38" fmla="*/ 220109 h 429659"/>
            <a:gd name="connsiteX39" fmla="*/ 438150 w 771525"/>
            <a:gd name="connsiteY39" fmla="*/ 210584 h 429659"/>
            <a:gd name="connsiteX40" fmla="*/ 400050 w 771525"/>
            <a:gd name="connsiteY40" fmla="*/ 191534 h 429659"/>
            <a:gd name="connsiteX41" fmla="*/ 352425 w 771525"/>
            <a:gd name="connsiteY41" fmla="*/ 172484 h 429659"/>
            <a:gd name="connsiteX42" fmla="*/ 457200 w 771525"/>
            <a:gd name="connsiteY42" fmla="*/ 162959 h 429659"/>
            <a:gd name="connsiteX43" fmla="*/ 533400 w 771525"/>
            <a:gd name="connsiteY43" fmla="*/ 182009 h 429659"/>
            <a:gd name="connsiteX44" fmla="*/ 581025 w 771525"/>
            <a:gd name="connsiteY44" fmla="*/ 210584 h 429659"/>
            <a:gd name="connsiteX45" fmla="*/ 771525 w 771525"/>
            <a:gd name="connsiteY45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7665 w 771525"/>
            <a:gd name="connsiteY21" fmla="*/ 267735 h 429659"/>
            <a:gd name="connsiteX22" fmla="*/ 342900 w 771525"/>
            <a:gd name="connsiteY22" fmla="*/ 324884 h 429659"/>
            <a:gd name="connsiteX23" fmla="*/ 400050 w 771525"/>
            <a:gd name="connsiteY23" fmla="*/ 362984 h 429659"/>
            <a:gd name="connsiteX24" fmla="*/ 409575 w 771525"/>
            <a:gd name="connsiteY24" fmla="*/ 182009 h 429659"/>
            <a:gd name="connsiteX25" fmla="*/ 390525 w 771525"/>
            <a:gd name="connsiteY25" fmla="*/ 153434 h 429659"/>
            <a:gd name="connsiteX26" fmla="*/ 409575 w 771525"/>
            <a:gd name="connsiteY26" fmla="*/ 201059 h 429659"/>
            <a:gd name="connsiteX27" fmla="*/ 438150 w 771525"/>
            <a:gd name="connsiteY27" fmla="*/ 267734 h 429659"/>
            <a:gd name="connsiteX28" fmla="*/ 495300 w 771525"/>
            <a:gd name="connsiteY28" fmla="*/ 372509 h 429659"/>
            <a:gd name="connsiteX29" fmla="*/ 504825 w 771525"/>
            <a:gd name="connsiteY29" fmla="*/ 401084 h 429659"/>
            <a:gd name="connsiteX30" fmla="*/ 523875 w 771525"/>
            <a:gd name="connsiteY30" fmla="*/ 429659 h 429659"/>
            <a:gd name="connsiteX31" fmla="*/ 533400 w 771525"/>
            <a:gd name="connsiteY31" fmla="*/ 401084 h 429659"/>
            <a:gd name="connsiteX32" fmla="*/ 628650 w 771525"/>
            <a:gd name="connsiteY32" fmla="*/ 372509 h 429659"/>
            <a:gd name="connsiteX33" fmla="*/ 647700 w 771525"/>
            <a:gd name="connsiteY33" fmla="*/ 343934 h 429659"/>
            <a:gd name="connsiteX34" fmla="*/ 590550 w 771525"/>
            <a:gd name="connsiteY34" fmla="*/ 267734 h 429659"/>
            <a:gd name="connsiteX35" fmla="*/ 542925 w 771525"/>
            <a:gd name="connsiteY35" fmla="*/ 334409 h 429659"/>
            <a:gd name="connsiteX36" fmla="*/ 533400 w 771525"/>
            <a:gd name="connsiteY36" fmla="*/ 286784 h 429659"/>
            <a:gd name="connsiteX37" fmla="*/ 495300 w 771525"/>
            <a:gd name="connsiteY37" fmla="*/ 258209 h 429659"/>
            <a:gd name="connsiteX38" fmla="*/ 466725 w 771525"/>
            <a:gd name="connsiteY38" fmla="*/ 220109 h 429659"/>
            <a:gd name="connsiteX39" fmla="*/ 438150 w 771525"/>
            <a:gd name="connsiteY39" fmla="*/ 210584 h 429659"/>
            <a:gd name="connsiteX40" fmla="*/ 400050 w 771525"/>
            <a:gd name="connsiteY40" fmla="*/ 191534 h 429659"/>
            <a:gd name="connsiteX41" fmla="*/ 352425 w 771525"/>
            <a:gd name="connsiteY41" fmla="*/ 172484 h 429659"/>
            <a:gd name="connsiteX42" fmla="*/ 457200 w 771525"/>
            <a:gd name="connsiteY42" fmla="*/ 162959 h 429659"/>
            <a:gd name="connsiteX43" fmla="*/ 533400 w 771525"/>
            <a:gd name="connsiteY43" fmla="*/ 182009 h 429659"/>
            <a:gd name="connsiteX44" fmla="*/ 581025 w 771525"/>
            <a:gd name="connsiteY44" fmla="*/ 210584 h 429659"/>
            <a:gd name="connsiteX45" fmla="*/ 771525 w 771525"/>
            <a:gd name="connsiteY45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7665 w 771525"/>
            <a:gd name="connsiteY21" fmla="*/ 267735 h 429659"/>
            <a:gd name="connsiteX22" fmla="*/ 342900 w 771525"/>
            <a:gd name="connsiteY22" fmla="*/ 324884 h 429659"/>
            <a:gd name="connsiteX23" fmla="*/ 400050 w 771525"/>
            <a:gd name="connsiteY23" fmla="*/ 362984 h 429659"/>
            <a:gd name="connsiteX24" fmla="*/ 409575 w 771525"/>
            <a:gd name="connsiteY24" fmla="*/ 182009 h 429659"/>
            <a:gd name="connsiteX25" fmla="*/ 390525 w 771525"/>
            <a:gd name="connsiteY25" fmla="*/ 153434 h 429659"/>
            <a:gd name="connsiteX26" fmla="*/ 409575 w 771525"/>
            <a:gd name="connsiteY26" fmla="*/ 201059 h 429659"/>
            <a:gd name="connsiteX27" fmla="*/ 438150 w 771525"/>
            <a:gd name="connsiteY27" fmla="*/ 267734 h 429659"/>
            <a:gd name="connsiteX28" fmla="*/ 495300 w 771525"/>
            <a:gd name="connsiteY28" fmla="*/ 372509 h 429659"/>
            <a:gd name="connsiteX29" fmla="*/ 504825 w 771525"/>
            <a:gd name="connsiteY29" fmla="*/ 401084 h 429659"/>
            <a:gd name="connsiteX30" fmla="*/ 523875 w 771525"/>
            <a:gd name="connsiteY30" fmla="*/ 429659 h 429659"/>
            <a:gd name="connsiteX31" fmla="*/ 533400 w 771525"/>
            <a:gd name="connsiteY31" fmla="*/ 401084 h 429659"/>
            <a:gd name="connsiteX32" fmla="*/ 628650 w 771525"/>
            <a:gd name="connsiteY32" fmla="*/ 372509 h 429659"/>
            <a:gd name="connsiteX33" fmla="*/ 647700 w 771525"/>
            <a:gd name="connsiteY33" fmla="*/ 343934 h 429659"/>
            <a:gd name="connsiteX34" fmla="*/ 590550 w 771525"/>
            <a:gd name="connsiteY34" fmla="*/ 267734 h 429659"/>
            <a:gd name="connsiteX35" fmla="*/ 542925 w 771525"/>
            <a:gd name="connsiteY35" fmla="*/ 334409 h 429659"/>
            <a:gd name="connsiteX36" fmla="*/ 533400 w 771525"/>
            <a:gd name="connsiteY36" fmla="*/ 286784 h 429659"/>
            <a:gd name="connsiteX37" fmla="*/ 495300 w 771525"/>
            <a:gd name="connsiteY37" fmla="*/ 258209 h 429659"/>
            <a:gd name="connsiteX38" fmla="*/ 438150 w 771525"/>
            <a:gd name="connsiteY38" fmla="*/ 210584 h 429659"/>
            <a:gd name="connsiteX39" fmla="*/ 400050 w 771525"/>
            <a:gd name="connsiteY39" fmla="*/ 191534 h 429659"/>
            <a:gd name="connsiteX40" fmla="*/ 352425 w 771525"/>
            <a:gd name="connsiteY40" fmla="*/ 172484 h 429659"/>
            <a:gd name="connsiteX41" fmla="*/ 457200 w 771525"/>
            <a:gd name="connsiteY41" fmla="*/ 162959 h 429659"/>
            <a:gd name="connsiteX42" fmla="*/ 533400 w 771525"/>
            <a:gd name="connsiteY42" fmla="*/ 182009 h 429659"/>
            <a:gd name="connsiteX43" fmla="*/ 581025 w 771525"/>
            <a:gd name="connsiteY43" fmla="*/ 210584 h 429659"/>
            <a:gd name="connsiteX44" fmla="*/ 771525 w 771525"/>
            <a:gd name="connsiteY44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7665 w 771525"/>
            <a:gd name="connsiteY21" fmla="*/ 267735 h 429659"/>
            <a:gd name="connsiteX22" fmla="*/ 342900 w 771525"/>
            <a:gd name="connsiteY22" fmla="*/ 324884 h 429659"/>
            <a:gd name="connsiteX23" fmla="*/ 400050 w 771525"/>
            <a:gd name="connsiteY23" fmla="*/ 362984 h 429659"/>
            <a:gd name="connsiteX24" fmla="*/ 409575 w 771525"/>
            <a:gd name="connsiteY24" fmla="*/ 182009 h 429659"/>
            <a:gd name="connsiteX25" fmla="*/ 390525 w 771525"/>
            <a:gd name="connsiteY25" fmla="*/ 153434 h 429659"/>
            <a:gd name="connsiteX26" fmla="*/ 409575 w 771525"/>
            <a:gd name="connsiteY26" fmla="*/ 201059 h 429659"/>
            <a:gd name="connsiteX27" fmla="*/ 438150 w 771525"/>
            <a:gd name="connsiteY27" fmla="*/ 267734 h 429659"/>
            <a:gd name="connsiteX28" fmla="*/ 495300 w 771525"/>
            <a:gd name="connsiteY28" fmla="*/ 372509 h 429659"/>
            <a:gd name="connsiteX29" fmla="*/ 504825 w 771525"/>
            <a:gd name="connsiteY29" fmla="*/ 401084 h 429659"/>
            <a:gd name="connsiteX30" fmla="*/ 523875 w 771525"/>
            <a:gd name="connsiteY30" fmla="*/ 429659 h 429659"/>
            <a:gd name="connsiteX31" fmla="*/ 533400 w 771525"/>
            <a:gd name="connsiteY31" fmla="*/ 401084 h 429659"/>
            <a:gd name="connsiteX32" fmla="*/ 628650 w 771525"/>
            <a:gd name="connsiteY32" fmla="*/ 372509 h 429659"/>
            <a:gd name="connsiteX33" fmla="*/ 647700 w 771525"/>
            <a:gd name="connsiteY33" fmla="*/ 343934 h 429659"/>
            <a:gd name="connsiteX34" fmla="*/ 590550 w 771525"/>
            <a:gd name="connsiteY34" fmla="*/ 267734 h 429659"/>
            <a:gd name="connsiteX35" fmla="*/ 542925 w 771525"/>
            <a:gd name="connsiteY35" fmla="*/ 334409 h 429659"/>
            <a:gd name="connsiteX36" fmla="*/ 533400 w 771525"/>
            <a:gd name="connsiteY36" fmla="*/ 286784 h 429659"/>
            <a:gd name="connsiteX37" fmla="*/ 495300 w 771525"/>
            <a:gd name="connsiteY37" fmla="*/ 258209 h 429659"/>
            <a:gd name="connsiteX38" fmla="*/ 438150 w 771525"/>
            <a:gd name="connsiteY38" fmla="*/ 210584 h 429659"/>
            <a:gd name="connsiteX39" fmla="*/ 400050 w 771525"/>
            <a:gd name="connsiteY39" fmla="*/ 191534 h 429659"/>
            <a:gd name="connsiteX40" fmla="*/ 352425 w 771525"/>
            <a:gd name="connsiteY40" fmla="*/ 172484 h 429659"/>
            <a:gd name="connsiteX41" fmla="*/ 457200 w 771525"/>
            <a:gd name="connsiteY41" fmla="*/ 162959 h 429659"/>
            <a:gd name="connsiteX42" fmla="*/ 533400 w 771525"/>
            <a:gd name="connsiteY42" fmla="*/ 182009 h 429659"/>
            <a:gd name="connsiteX43" fmla="*/ 581025 w 771525"/>
            <a:gd name="connsiteY43" fmla="*/ 210584 h 429659"/>
            <a:gd name="connsiteX44" fmla="*/ 771525 w 771525"/>
            <a:gd name="connsiteY44" fmla="*/ 277259 h 429659"/>
            <a:gd name="connsiteX0" fmla="*/ 0 w 771525"/>
            <a:gd name="connsiteY0" fmla="*/ 248684 h 429659"/>
            <a:gd name="connsiteX1" fmla="*/ 66675 w 771525"/>
            <a:gd name="connsiteY1" fmla="*/ 172484 h 429659"/>
            <a:gd name="connsiteX2" fmla="*/ 123825 w 771525"/>
            <a:gd name="connsiteY2" fmla="*/ 124859 h 429659"/>
            <a:gd name="connsiteX3" fmla="*/ 114300 w 771525"/>
            <a:gd name="connsiteY3" fmla="*/ 10559 h 429659"/>
            <a:gd name="connsiteX4" fmla="*/ 85725 w 771525"/>
            <a:gd name="connsiteY4" fmla="*/ 1034 h 429659"/>
            <a:gd name="connsiteX5" fmla="*/ 64294 w 771525"/>
            <a:gd name="connsiteY5" fmla="*/ 27227 h 429659"/>
            <a:gd name="connsiteX6" fmla="*/ 57150 w 771525"/>
            <a:gd name="connsiteY6" fmla="*/ 58184 h 429659"/>
            <a:gd name="connsiteX7" fmla="*/ 66675 w 771525"/>
            <a:gd name="connsiteY7" fmla="*/ 143909 h 429659"/>
            <a:gd name="connsiteX8" fmla="*/ 76200 w 771525"/>
            <a:gd name="connsiteY8" fmla="*/ 172484 h 429659"/>
            <a:gd name="connsiteX9" fmla="*/ 128588 w 771525"/>
            <a:gd name="connsiteY9" fmla="*/ 308216 h 429659"/>
            <a:gd name="connsiteX10" fmla="*/ 161925 w 771525"/>
            <a:gd name="connsiteY10" fmla="*/ 362984 h 429659"/>
            <a:gd name="connsiteX11" fmla="*/ 190500 w 771525"/>
            <a:gd name="connsiteY11" fmla="*/ 315359 h 429659"/>
            <a:gd name="connsiteX12" fmla="*/ 219075 w 771525"/>
            <a:gd name="connsiteY12" fmla="*/ 224871 h 429659"/>
            <a:gd name="connsiteX13" fmla="*/ 247650 w 771525"/>
            <a:gd name="connsiteY13" fmla="*/ 210584 h 429659"/>
            <a:gd name="connsiteX14" fmla="*/ 252415 w 771525"/>
            <a:gd name="connsiteY14" fmla="*/ 255829 h 429659"/>
            <a:gd name="connsiteX15" fmla="*/ 240508 w 771525"/>
            <a:gd name="connsiteY15" fmla="*/ 298691 h 429659"/>
            <a:gd name="connsiteX16" fmla="*/ 221458 w 771525"/>
            <a:gd name="connsiteY16" fmla="*/ 286785 h 429659"/>
            <a:gd name="connsiteX17" fmla="*/ 276225 w 771525"/>
            <a:gd name="connsiteY17" fmla="*/ 324884 h 429659"/>
            <a:gd name="connsiteX18" fmla="*/ 295275 w 771525"/>
            <a:gd name="connsiteY18" fmla="*/ 353459 h 429659"/>
            <a:gd name="connsiteX19" fmla="*/ 304800 w 771525"/>
            <a:gd name="connsiteY19" fmla="*/ 277259 h 429659"/>
            <a:gd name="connsiteX20" fmla="*/ 295275 w 771525"/>
            <a:gd name="connsiteY20" fmla="*/ 248684 h 429659"/>
            <a:gd name="connsiteX21" fmla="*/ 347665 w 771525"/>
            <a:gd name="connsiteY21" fmla="*/ 267735 h 429659"/>
            <a:gd name="connsiteX22" fmla="*/ 342900 w 771525"/>
            <a:gd name="connsiteY22" fmla="*/ 324884 h 429659"/>
            <a:gd name="connsiteX23" fmla="*/ 400050 w 771525"/>
            <a:gd name="connsiteY23" fmla="*/ 362984 h 429659"/>
            <a:gd name="connsiteX24" fmla="*/ 409575 w 771525"/>
            <a:gd name="connsiteY24" fmla="*/ 182009 h 429659"/>
            <a:gd name="connsiteX25" fmla="*/ 390525 w 771525"/>
            <a:gd name="connsiteY25" fmla="*/ 153434 h 429659"/>
            <a:gd name="connsiteX26" fmla="*/ 409575 w 771525"/>
            <a:gd name="connsiteY26" fmla="*/ 201059 h 429659"/>
            <a:gd name="connsiteX27" fmla="*/ 438150 w 771525"/>
            <a:gd name="connsiteY27" fmla="*/ 267734 h 429659"/>
            <a:gd name="connsiteX28" fmla="*/ 495300 w 771525"/>
            <a:gd name="connsiteY28" fmla="*/ 372509 h 429659"/>
            <a:gd name="connsiteX29" fmla="*/ 504825 w 771525"/>
            <a:gd name="connsiteY29" fmla="*/ 401084 h 429659"/>
            <a:gd name="connsiteX30" fmla="*/ 523875 w 771525"/>
            <a:gd name="connsiteY30" fmla="*/ 429659 h 429659"/>
            <a:gd name="connsiteX31" fmla="*/ 533400 w 771525"/>
            <a:gd name="connsiteY31" fmla="*/ 401084 h 429659"/>
            <a:gd name="connsiteX32" fmla="*/ 628650 w 771525"/>
            <a:gd name="connsiteY32" fmla="*/ 372509 h 429659"/>
            <a:gd name="connsiteX33" fmla="*/ 647700 w 771525"/>
            <a:gd name="connsiteY33" fmla="*/ 343934 h 429659"/>
            <a:gd name="connsiteX34" fmla="*/ 590550 w 771525"/>
            <a:gd name="connsiteY34" fmla="*/ 267734 h 429659"/>
            <a:gd name="connsiteX35" fmla="*/ 542925 w 771525"/>
            <a:gd name="connsiteY35" fmla="*/ 334409 h 429659"/>
            <a:gd name="connsiteX36" fmla="*/ 533400 w 771525"/>
            <a:gd name="connsiteY36" fmla="*/ 286784 h 429659"/>
            <a:gd name="connsiteX37" fmla="*/ 495300 w 771525"/>
            <a:gd name="connsiteY37" fmla="*/ 258209 h 429659"/>
            <a:gd name="connsiteX38" fmla="*/ 438150 w 771525"/>
            <a:gd name="connsiteY38" fmla="*/ 210584 h 429659"/>
            <a:gd name="connsiteX39" fmla="*/ 400050 w 771525"/>
            <a:gd name="connsiteY39" fmla="*/ 191534 h 429659"/>
            <a:gd name="connsiteX40" fmla="*/ 352425 w 771525"/>
            <a:gd name="connsiteY40" fmla="*/ 172484 h 429659"/>
            <a:gd name="connsiteX41" fmla="*/ 457200 w 771525"/>
            <a:gd name="connsiteY41" fmla="*/ 162959 h 429659"/>
            <a:gd name="connsiteX42" fmla="*/ 533400 w 771525"/>
            <a:gd name="connsiteY42" fmla="*/ 182009 h 429659"/>
            <a:gd name="connsiteX43" fmla="*/ 771525 w 771525"/>
            <a:gd name="connsiteY43" fmla="*/ 277259 h 429659"/>
            <a:gd name="connsiteX0" fmla="*/ 0 w 647700"/>
            <a:gd name="connsiteY0" fmla="*/ 248684 h 429659"/>
            <a:gd name="connsiteX1" fmla="*/ 66675 w 647700"/>
            <a:gd name="connsiteY1" fmla="*/ 172484 h 429659"/>
            <a:gd name="connsiteX2" fmla="*/ 123825 w 647700"/>
            <a:gd name="connsiteY2" fmla="*/ 124859 h 429659"/>
            <a:gd name="connsiteX3" fmla="*/ 114300 w 647700"/>
            <a:gd name="connsiteY3" fmla="*/ 10559 h 429659"/>
            <a:gd name="connsiteX4" fmla="*/ 85725 w 647700"/>
            <a:gd name="connsiteY4" fmla="*/ 1034 h 429659"/>
            <a:gd name="connsiteX5" fmla="*/ 64294 w 647700"/>
            <a:gd name="connsiteY5" fmla="*/ 27227 h 429659"/>
            <a:gd name="connsiteX6" fmla="*/ 57150 w 647700"/>
            <a:gd name="connsiteY6" fmla="*/ 58184 h 429659"/>
            <a:gd name="connsiteX7" fmla="*/ 66675 w 647700"/>
            <a:gd name="connsiteY7" fmla="*/ 143909 h 429659"/>
            <a:gd name="connsiteX8" fmla="*/ 76200 w 647700"/>
            <a:gd name="connsiteY8" fmla="*/ 172484 h 429659"/>
            <a:gd name="connsiteX9" fmla="*/ 128588 w 647700"/>
            <a:gd name="connsiteY9" fmla="*/ 308216 h 429659"/>
            <a:gd name="connsiteX10" fmla="*/ 161925 w 647700"/>
            <a:gd name="connsiteY10" fmla="*/ 362984 h 429659"/>
            <a:gd name="connsiteX11" fmla="*/ 190500 w 647700"/>
            <a:gd name="connsiteY11" fmla="*/ 315359 h 429659"/>
            <a:gd name="connsiteX12" fmla="*/ 219075 w 647700"/>
            <a:gd name="connsiteY12" fmla="*/ 224871 h 429659"/>
            <a:gd name="connsiteX13" fmla="*/ 247650 w 647700"/>
            <a:gd name="connsiteY13" fmla="*/ 210584 h 429659"/>
            <a:gd name="connsiteX14" fmla="*/ 252415 w 647700"/>
            <a:gd name="connsiteY14" fmla="*/ 255829 h 429659"/>
            <a:gd name="connsiteX15" fmla="*/ 240508 w 647700"/>
            <a:gd name="connsiteY15" fmla="*/ 298691 h 429659"/>
            <a:gd name="connsiteX16" fmla="*/ 221458 w 647700"/>
            <a:gd name="connsiteY16" fmla="*/ 286785 h 429659"/>
            <a:gd name="connsiteX17" fmla="*/ 276225 w 647700"/>
            <a:gd name="connsiteY17" fmla="*/ 324884 h 429659"/>
            <a:gd name="connsiteX18" fmla="*/ 295275 w 647700"/>
            <a:gd name="connsiteY18" fmla="*/ 353459 h 429659"/>
            <a:gd name="connsiteX19" fmla="*/ 304800 w 647700"/>
            <a:gd name="connsiteY19" fmla="*/ 277259 h 429659"/>
            <a:gd name="connsiteX20" fmla="*/ 295275 w 647700"/>
            <a:gd name="connsiteY20" fmla="*/ 248684 h 429659"/>
            <a:gd name="connsiteX21" fmla="*/ 347665 w 647700"/>
            <a:gd name="connsiteY21" fmla="*/ 267735 h 429659"/>
            <a:gd name="connsiteX22" fmla="*/ 342900 w 647700"/>
            <a:gd name="connsiteY22" fmla="*/ 324884 h 429659"/>
            <a:gd name="connsiteX23" fmla="*/ 400050 w 647700"/>
            <a:gd name="connsiteY23" fmla="*/ 362984 h 429659"/>
            <a:gd name="connsiteX24" fmla="*/ 409575 w 647700"/>
            <a:gd name="connsiteY24" fmla="*/ 182009 h 429659"/>
            <a:gd name="connsiteX25" fmla="*/ 390525 w 647700"/>
            <a:gd name="connsiteY25" fmla="*/ 153434 h 429659"/>
            <a:gd name="connsiteX26" fmla="*/ 409575 w 647700"/>
            <a:gd name="connsiteY26" fmla="*/ 201059 h 429659"/>
            <a:gd name="connsiteX27" fmla="*/ 438150 w 647700"/>
            <a:gd name="connsiteY27" fmla="*/ 267734 h 429659"/>
            <a:gd name="connsiteX28" fmla="*/ 495300 w 647700"/>
            <a:gd name="connsiteY28" fmla="*/ 372509 h 429659"/>
            <a:gd name="connsiteX29" fmla="*/ 504825 w 647700"/>
            <a:gd name="connsiteY29" fmla="*/ 401084 h 429659"/>
            <a:gd name="connsiteX30" fmla="*/ 523875 w 647700"/>
            <a:gd name="connsiteY30" fmla="*/ 429659 h 429659"/>
            <a:gd name="connsiteX31" fmla="*/ 533400 w 647700"/>
            <a:gd name="connsiteY31" fmla="*/ 401084 h 429659"/>
            <a:gd name="connsiteX32" fmla="*/ 628650 w 647700"/>
            <a:gd name="connsiteY32" fmla="*/ 372509 h 429659"/>
            <a:gd name="connsiteX33" fmla="*/ 647700 w 647700"/>
            <a:gd name="connsiteY33" fmla="*/ 343934 h 429659"/>
            <a:gd name="connsiteX34" fmla="*/ 590550 w 647700"/>
            <a:gd name="connsiteY34" fmla="*/ 267734 h 429659"/>
            <a:gd name="connsiteX35" fmla="*/ 542925 w 647700"/>
            <a:gd name="connsiteY35" fmla="*/ 334409 h 429659"/>
            <a:gd name="connsiteX36" fmla="*/ 533400 w 647700"/>
            <a:gd name="connsiteY36" fmla="*/ 286784 h 429659"/>
            <a:gd name="connsiteX37" fmla="*/ 495300 w 647700"/>
            <a:gd name="connsiteY37" fmla="*/ 258209 h 429659"/>
            <a:gd name="connsiteX38" fmla="*/ 438150 w 647700"/>
            <a:gd name="connsiteY38" fmla="*/ 210584 h 429659"/>
            <a:gd name="connsiteX39" fmla="*/ 400050 w 647700"/>
            <a:gd name="connsiteY39" fmla="*/ 191534 h 429659"/>
            <a:gd name="connsiteX40" fmla="*/ 352425 w 647700"/>
            <a:gd name="connsiteY40" fmla="*/ 172484 h 429659"/>
            <a:gd name="connsiteX41" fmla="*/ 457200 w 647700"/>
            <a:gd name="connsiteY41" fmla="*/ 162959 h 429659"/>
            <a:gd name="connsiteX42" fmla="*/ 533400 w 647700"/>
            <a:gd name="connsiteY42" fmla="*/ 182009 h 429659"/>
            <a:gd name="connsiteX0" fmla="*/ 0 w 652462"/>
            <a:gd name="connsiteY0" fmla="*/ 248684 h 429659"/>
            <a:gd name="connsiteX1" fmla="*/ 66675 w 652462"/>
            <a:gd name="connsiteY1" fmla="*/ 172484 h 429659"/>
            <a:gd name="connsiteX2" fmla="*/ 123825 w 652462"/>
            <a:gd name="connsiteY2" fmla="*/ 124859 h 429659"/>
            <a:gd name="connsiteX3" fmla="*/ 114300 w 652462"/>
            <a:gd name="connsiteY3" fmla="*/ 10559 h 429659"/>
            <a:gd name="connsiteX4" fmla="*/ 85725 w 652462"/>
            <a:gd name="connsiteY4" fmla="*/ 1034 h 429659"/>
            <a:gd name="connsiteX5" fmla="*/ 64294 w 652462"/>
            <a:gd name="connsiteY5" fmla="*/ 27227 h 429659"/>
            <a:gd name="connsiteX6" fmla="*/ 57150 w 652462"/>
            <a:gd name="connsiteY6" fmla="*/ 58184 h 429659"/>
            <a:gd name="connsiteX7" fmla="*/ 66675 w 652462"/>
            <a:gd name="connsiteY7" fmla="*/ 143909 h 429659"/>
            <a:gd name="connsiteX8" fmla="*/ 76200 w 652462"/>
            <a:gd name="connsiteY8" fmla="*/ 172484 h 429659"/>
            <a:gd name="connsiteX9" fmla="*/ 128588 w 652462"/>
            <a:gd name="connsiteY9" fmla="*/ 308216 h 429659"/>
            <a:gd name="connsiteX10" fmla="*/ 161925 w 652462"/>
            <a:gd name="connsiteY10" fmla="*/ 362984 h 429659"/>
            <a:gd name="connsiteX11" fmla="*/ 190500 w 652462"/>
            <a:gd name="connsiteY11" fmla="*/ 315359 h 429659"/>
            <a:gd name="connsiteX12" fmla="*/ 219075 w 652462"/>
            <a:gd name="connsiteY12" fmla="*/ 224871 h 429659"/>
            <a:gd name="connsiteX13" fmla="*/ 247650 w 652462"/>
            <a:gd name="connsiteY13" fmla="*/ 210584 h 429659"/>
            <a:gd name="connsiteX14" fmla="*/ 252415 w 652462"/>
            <a:gd name="connsiteY14" fmla="*/ 255829 h 429659"/>
            <a:gd name="connsiteX15" fmla="*/ 240508 w 652462"/>
            <a:gd name="connsiteY15" fmla="*/ 298691 h 429659"/>
            <a:gd name="connsiteX16" fmla="*/ 221458 w 652462"/>
            <a:gd name="connsiteY16" fmla="*/ 286785 h 429659"/>
            <a:gd name="connsiteX17" fmla="*/ 276225 w 652462"/>
            <a:gd name="connsiteY17" fmla="*/ 324884 h 429659"/>
            <a:gd name="connsiteX18" fmla="*/ 295275 w 652462"/>
            <a:gd name="connsiteY18" fmla="*/ 353459 h 429659"/>
            <a:gd name="connsiteX19" fmla="*/ 304800 w 652462"/>
            <a:gd name="connsiteY19" fmla="*/ 277259 h 429659"/>
            <a:gd name="connsiteX20" fmla="*/ 295275 w 652462"/>
            <a:gd name="connsiteY20" fmla="*/ 248684 h 429659"/>
            <a:gd name="connsiteX21" fmla="*/ 347665 w 652462"/>
            <a:gd name="connsiteY21" fmla="*/ 267735 h 429659"/>
            <a:gd name="connsiteX22" fmla="*/ 342900 w 652462"/>
            <a:gd name="connsiteY22" fmla="*/ 324884 h 429659"/>
            <a:gd name="connsiteX23" fmla="*/ 400050 w 652462"/>
            <a:gd name="connsiteY23" fmla="*/ 362984 h 429659"/>
            <a:gd name="connsiteX24" fmla="*/ 409575 w 652462"/>
            <a:gd name="connsiteY24" fmla="*/ 182009 h 429659"/>
            <a:gd name="connsiteX25" fmla="*/ 390525 w 652462"/>
            <a:gd name="connsiteY25" fmla="*/ 153434 h 429659"/>
            <a:gd name="connsiteX26" fmla="*/ 409575 w 652462"/>
            <a:gd name="connsiteY26" fmla="*/ 201059 h 429659"/>
            <a:gd name="connsiteX27" fmla="*/ 438150 w 652462"/>
            <a:gd name="connsiteY27" fmla="*/ 267734 h 429659"/>
            <a:gd name="connsiteX28" fmla="*/ 495300 w 652462"/>
            <a:gd name="connsiteY28" fmla="*/ 372509 h 429659"/>
            <a:gd name="connsiteX29" fmla="*/ 504825 w 652462"/>
            <a:gd name="connsiteY29" fmla="*/ 401084 h 429659"/>
            <a:gd name="connsiteX30" fmla="*/ 523875 w 652462"/>
            <a:gd name="connsiteY30" fmla="*/ 429659 h 429659"/>
            <a:gd name="connsiteX31" fmla="*/ 533400 w 652462"/>
            <a:gd name="connsiteY31" fmla="*/ 401084 h 429659"/>
            <a:gd name="connsiteX32" fmla="*/ 628650 w 652462"/>
            <a:gd name="connsiteY32" fmla="*/ 372509 h 429659"/>
            <a:gd name="connsiteX33" fmla="*/ 647700 w 652462"/>
            <a:gd name="connsiteY33" fmla="*/ 343934 h 429659"/>
            <a:gd name="connsiteX34" fmla="*/ 590550 w 652462"/>
            <a:gd name="connsiteY34" fmla="*/ 267734 h 429659"/>
            <a:gd name="connsiteX35" fmla="*/ 542925 w 652462"/>
            <a:gd name="connsiteY35" fmla="*/ 334409 h 429659"/>
            <a:gd name="connsiteX36" fmla="*/ 533400 w 652462"/>
            <a:gd name="connsiteY36" fmla="*/ 286784 h 429659"/>
            <a:gd name="connsiteX37" fmla="*/ 495300 w 652462"/>
            <a:gd name="connsiteY37" fmla="*/ 258209 h 429659"/>
            <a:gd name="connsiteX38" fmla="*/ 438150 w 652462"/>
            <a:gd name="connsiteY38" fmla="*/ 210584 h 429659"/>
            <a:gd name="connsiteX39" fmla="*/ 400050 w 652462"/>
            <a:gd name="connsiteY39" fmla="*/ 191534 h 429659"/>
            <a:gd name="connsiteX40" fmla="*/ 352425 w 652462"/>
            <a:gd name="connsiteY40" fmla="*/ 172484 h 429659"/>
            <a:gd name="connsiteX41" fmla="*/ 457200 w 652462"/>
            <a:gd name="connsiteY41" fmla="*/ 162959 h 429659"/>
            <a:gd name="connsiteX42" fmla="*/ 652462 w 652462"/>
            <a:gd name="connsiteY42" fmla="*/ 186771 h 429659"/>
            <a:gd name="connsiteX0" fmla="*/ 0 w 652462"/>
            <a:gd name="connsiteY0" fmla="*/ 248684 h 429659"/>
            <a:gd name="connsiteX1" fmla="*/ 66675 w 652462"/>
            <a:gd name="connsiteY1" fmla="*/ 172484 h 429659"/>
            <a:gd name="connsiteX2" fmla="*/ 123825 w 652462"/>
            <a:gd name="connsiteY2" fmla="*/ 124859 h 429659"/>
            <a:gd name="connsiteX3" fmla="*/ 114300 w 652462"/>
            <a:gd name="connsiteY3" fmla="*/ 10559 h 429659"/>
            <a:gd name="connsiteX4" fmla="*/ 85725 w 652462"/>
            <a:gd name="connsiteY4" fmla="*/ 1034 h 429659"/>
            <a:gd name="connsiteX5" fmla="*/ 64294 w 652462"/>
            <a:gd name="connsiteY5" fmla="*/ 27227 h 429659"/>
            <a:gd name="connsiteX6" fmla="*/ 57150 w 652462"/>
            <a:gd name="connsiteY6" fmla="*/ 58184 h 429659"/>
            <a:gd name="connsiteX7" fmla="*/ 66675 w 652462"/>
            <a:gd name="connsiteY7" fmla="*/ 143909 h 429659"/>
            <a:gd name="connsiteX8" fmla="*/ 76200 w 652462"/>
            <a:gd name="connsiteY8" fmla="*/ 172484 h 429659"/>
            <a:gd name="connsiteX9" fmla="*/ 128588 w 652462"/>
            <a:gd name="connsiteY9" fmla="*/ 308216 h 429659"/>
            <a:gd name="connsiteX10" fmla="*/ 161925 w 652462"/>
            <a:gd name="connsiteY10" fmla="*/ 362984 h 429659"/>
            <a:gd name="connsiteX11" fmla="*/ 190500 w 652462"/>
            <a:gd name="connsiteY11" fmla="*/ 315359 h 429659"/>
            <a:gd name="connsiteX12" fmla="*/ 219075 w 652462"/>
            <a:gd name="connsiteY12" fmla="*/ 224871 h 429659"/>
            <a:gd name="connsiteX13" fmla="*/ 247650 w 652462"/>
            <a:gd name="connsiteY13" fmla="*/ 210584 h 429659"/>
            <a:gd name="connsiteX14" fmla="*/ 252415 w 652462"/>
            <a:gd name="connsiteY14" fmla="*/ 255829 h 429659"/>
            <a:gd name="connsiteX15" fmla="*/ 240508 w 652462"/>
            <a:gd name="connsiteY15" fmla="*/ 298691 h 429659"/>
            <a:gd name="connsiteX16" fmla="*/ 221458 w 652462"/>
            <a:gd name="connsiteY16" fmla="*/ 286785 h 429659"/>
            <a:gd name="connsiteX17" fmla="*/ 276225 w 652462"/>
            <a:gd name="connsiteY17" fmla="*/ 324884 h 429659"/>
            <a:gd name="connsiteX18" fmla="*/ 295275 w 652462"/>
            <a:gd name="connsiteY18" fmla="*/ 353459 h 429659"/>
            <a:gd name="connsiteX19" fmla="*/ 304800 w 652462"/>
            <a:gd name="connsiteY19" fmla="*/ 277259 h 429659"/>
            <a:gd name="connsiteX20" fmla="*/ 295275 w 652462"/>
            <a:gd name="connsiteY20" fmla="*/ 248684 h 429659"/>
            <a:gd name="connsiteX21" fmla="*/ 347665 w 652462"/>
            <a:gd name="connsiteY21" fmla="*/ 267735 h 429659"/>
            <a:gd name="connsiteX22" fmla="*/ 342900 w 652462"/>
            <a:gd name="connsiteY22" fmla="*/ 324884 h 429659"/>
            <a:gd name="connsiteX23" fmla="*/ 400050 w 652462"/>
            <a:gd name="connsiteY23" fmla="*/ 362984 h 429659"/>
            <a:gd name="connsiteX24" fmla="*/ 409575 w 652462"/>
            <a:gd name="connsiteY24" fmla="*/ 182009 h 429659"/>
            <a:gd name="connsiteX25" fmla="*/ 390525 w 652462"/>
            <a:gd name="connsiteY25" fmla="*/ 153434 h 429659"/>
            <a:gd name="connsiteX26" fmla="*/ 409575 w 652462"/>
            <a:gd name="connsiteY26" fmla="*/ 201059 h 429659"/>
            <a:gd name="connsiteX27" fmla="*/ 438150 w 652462"/>
            <a:gd name="connsiteY27" fmla="*/ 267734 h 429659"/>
            <a:gd name="connsiteX28" fmla="*/ 495300 w 652462"/>
            <a:gd name="connsiteY28" fmla="*/ 372509 h 429659"/>
            <a:gd name="connsiteX29" fmla="*/ 504825 w 652462"/>
            <a:gd name="connsiteY29" fmla="*/ 401084 h 429659"/>
            <a:gd name="connsiteX30" fmla="*/ 523875 w 652462"/>
            <a:gd name="connsiteY30" fmla="*/ 429659 h 429659"/>
            <a:gd name="connsiteX31" fmla="*/ 533400 w 652462"/>
            <a:gd name="connsiteY31" fmla="*/ 401084 h 429659"/>
            <a:gd name="connsiteX32" fmla="*/ 628650 w 652462"/>
            <a:gd name="connsiteY32" fmla="*/ 372509 h 429659"/>
            <a:gd name="connsiteX33" fmla="*/ 647700 w 652462"/>
            <a:gd name="connsiteY33" fmla="*/ 343934 h 429659"/>
            <a:gd name="connsiteX34" fmla="*/ 590550 w 652462"/>
            <a:gd name="connsiteY34" fmla="*/ 267734 h 429659"/>
            <a:gd name="connsiteX35" fmla="*/ 542925 w 652462"/>
            <a:gd name="connsiteY35" fmla="*/ 334409 h 429659"/>
            <a:gd name="connsiteX36" fmla="*/ 545308 w 652462"/>
            <a:gd name="connsiteY36" fmla="*/ 343935 h 429659"/>
            <a:gd name="connsiteX37" fmla="*/ 533400 w 652462"/>
            <a:gd name="connsiteY37" fmla="*/ 286784 h 429659"/>
            <a:gd name="connsiteX38" fmla="*/ 495300 w 652462"/>
            <a:gd name="connsiteY38" fmla="*/ 258209 h 429659"/>
            <a:gd name="connsiteX39" fmla="*/ 438150 w 652462"/>
            <a:gd name="connsiteY39" fmla="*/ 210584 h 429659"/>
            <a:gd name="connsiteX40" fmla="*/ 400050 w 652462"/>
            <a:gd name="connsiteY40" fmla="*/ 191534 h 429659"/>
            <a:gd name="connsiteX41" fmla="*/ 352425 w 652462"/>
            <a:gd name="connsiteY41" fmla="*/ 172484 h 429659"/>
            <a:gd name="connsiteX42" fmla="*/ 457200 w 652462"/>
            <a:gd name="connsiteY42" fmla="*/ 162959 h 429659"/>
            <a:gd name="connsiteX43" fmla="*/ 652462 w 652462"/>
            <a:gd name="connsiteY43" fmla="*/ 186771 h 429659"/>
            <a:gd name="connsiteX0" fmla="*/ 0 w 652462"/>
            <a:gd name="connsiteY0" fmla="*/ 248684 h 429659"/>
            <a:gd name="connsiteX1" fmla="*/ 66675 w 652462"/>
            <a:gd name="connsiteY1" fmla="*/ 172484 h 429659"/>
            <a:gd name="connsiteX2" fmla="*/ 123825 w 652462"/>
            <a:gd name="connsiteY2" fmla="*/ 124859 h 429659"/>
            <a:gd name="connsiteX3" fmla="*/ 114300 w 652462"/>
            <a:gd name="connsiteY3" fmla="*/ 10559 h 429659"/>
            <a:gd name="connsiteX4" fmla="*/ 85725 w 652462"/>
            <a:gd name="connsiteY4" fmla="*/ 1034 h 429659"/>
            <a:gd name="connsiteX5" fmla="*/ 64294 w 652462"/>
            <a:gd name="connsiteY5" fmla="*/ 27227 h 429659"/>
            <a:gd name="connsiteX6" fmla="*/ 57150 w 652462"/>
            <a:gd name="connsiteY6" fmla="*/ 58184 h 429659"/>
            <a:gd name="connsiteX7" fmla="*/ 66675 w 652462"/>
            <a:gd name="connsiteY7" fmla="*/ 143909 h 429659"/>
            <a:gd name="connsiteX8" fmla="*/ 76200 w 652462"/>
            <a:gd name="connsiteY8" fmla="*/ 172484 h 429659"/>
            <a:gd name="connsiteX9" fmla="*/ 128588 w 652462"/>
            <a:gd name="connsiteY9" fmla="*/ 308216 h 429659"/>
            <a:gd name="connsiteX10" fmla="*/ 161925 w 652462"/>
            <a:gd name="connsiteY10" fmla="*/ 362984 h 429659"/>
            <a:gd name="connsiteX11" fmla="*/ 190500 w 652462"/>
            <a:gd name="connsiteY11" fmla="*/ 315359 h 429659"/>
            <a:gd name="connsiteX12" fmla="*/ 219075 w 652462"/>
            <a:gd name="connsiteY12" fmla="*/ 224871 h 429659"/>
            <a:gd name="connsiteX13" fmla="*/ 247650 w 652462"/>
            <a:gd name="connsiteY13" fmla="*/ 210584 h 429659"/>
            <a:gd name="connsiteX14" fmla="*/ 252415 w 652462"/>
            <a:gd name="connsiteY14" fmla="*/ 255829 h 429659"/>
            <a:gd name="connsiteX15" fmla="*/ 240508 w 652462"/>
            <a:gd name="connsiteY15" fmla="*/ 298691 h 429659"/>
            <a:gd name="connsiteX16" fmla="*/ 221458 w 652462"/>
            <a:gd name="connsiteY16" fmla="*/ 286785 h 429659"/>
            <a:gd name="connsiteX17" fmla="*/ 276225 w 652462"/>
            <a:gd name="connsiteY17" fmla="*/ 324884 h 429659"/>
            <a:gd name="connsiteX18" fmla="*/ 295275 w 652462"/>
            <a:gd name="connsiteY18" fmla="*/ 353459 h 429659"/>
            <a:gd name="connsiteX19" fmla="*/ 304800 w 652462"/>
            <a:gd name="connsiteY19" fmla="*/ 277259 h 429659"/>
            <a:gd name="connsiteX20" fmla="*/ 295275 w 652462"/>
            <a:gd name="connsiteY20" fmla="*/ 248684 h 429659"/>
            <a:gd name="connsiteX21" fmla="*/ 347665 w 652462"/>
            <a:gd name="connsiteY21" fmla="*/ 267735 h 429659"/>
            <a:gd name="connsiteX22" fmla="*/ 342900 w 652462"/>
            <a:gd name="connsiteY22" fmla="*/ 324884 h 429659"/>
            <a:gd name="connsiteX23" fmla="*/ 400050 w 652462"/>
            <a:gd name="connsiteY23" fmla="*/ 362984 h 429659"/>
            <a:gd name="connsiteX24" fmla="*/ 409575 w 652462"/>
            <a:gd name="connsiteY24" fmla="*/ 182009 h 429659"/>
            <a:gd name="connsiteX25" fmla="*/ 390525 w 652462"/>
            <a:gd name="connsiteY25" fmla="*/ 153434 h 429659"/>
            <a:gd name="connsiteX26" fmla="*/ 409575 w 652462"/>
            <a:gd name="connsiteY26" fmla="*/ 201059 h 429659"/>
            <a:gd name="connsiteX27" fmla="*/ 438150 w 652462"/>
            <a:gd name="connsiteY27" fmla="*/ 267734 h 429659"/>
            <a:gd name="connsiteX28" fmla="*/ 495300 w 652462"/>
            <a:gd name="connsiteY28" fmla="*/ 372509 h 429659"/>
            <a:gd name="connsiteX29" fmla="*/ 504825 w 652462"/>
            <a:gd name="connsiteY29" fmla="*/ 401084 h 429659"/>
            <a:gd name="connsiteX30" fmla="*/ 523875 w 652462"/>
            <a:gd name="connsiteY30" fmla="*/ 429659 h 429659"/>
            <a:gd name="connsiteX31" fmla="*/ 533400 w 652462"/>
            <a:gd name="connsiteY31" fmla="*/ 401084 h 429659"/>
            <a:gd name="connsiteX32" fmla="*/ 628650 w 652462"/>
            <a:gd name="connsiteY32" fmla="*/ 372509 h 429659"/>
            <a:gd name="connsiteX33" fmla="*/ 647700 w 652462"/>
            <a:gd name="connsiteY33" fmla="*/ 343934 h 429659"/>
            <a:gd name="connsiteX34" fmla="*/ 590550 w 652462"/>
            <a:gd name="connsiteY34" fmla="*/ 267734 h 429659"/>
            <a:gd name="connsiteX35" fmla="*/ 542925 w 652462"/>
            <a:gd name="connsiteY35" fmla="*/ 334409 h 429659"/>
            <a:gd name="connsiteX36" fmla="*/ 566740 w 652462"/>
            <a:gd name="connsiteY36" fmla="*/ 379654 h 429659"/>
            <a:gd name="connsiteX37" fmla="*/ 533400 w 652462"/>
            <a:gd name="connsiteY37" fmla="*/ 286784 h 429659"/>
            <a:gd name="connsiteX38" fmla="*/ 495300 w 652462"/>
            <a:gd name="connsiteY38" fmla="*/ 258209 h 429659"/>
            <a:gd name="connsiteX39" fmla="*/ 438150 w 652462"/>
            <a:gd name="connsiteY39" fmla="*/ 210584 h 429659"/>
            <a:gd name="connsiteX40" fmla="*/ 400050 w 652462"/>
            <a:gd name="connsiteY40" fmla="*/ 191534 h 429659"/>
            <a:gd name="connsiteX41" fmla="*/ 352425 w 652462"/>
            <a:gd name="connsiteY41" fmla="*/ 172484 h 429659"/>
            <a:gd name="connsiteX42" fmla="*/ 457200 w 652462"/>
            <a:gd name="connsiteY42" fmla="*/ 162959 h 429659"/>
            <a:gd name="connsiteX43" fmla="*/ 652462 w 652462"/>
            <a:gd name="connsiteY43" fmla="*/ 186771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90525 w 835818"/>
            <a:gd name="connsiteY25" fmla="*/ 153434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3400 w 835818"/>
            <a:gd name="connsiteY37" fmla="*/ 286784 h 429659"/>
            <a:gd name="connsiteX38" fmla="*/ 495300 w 835818"/>
            <a:gd name="connsiteY38" fmla="*/ 258209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57200 w 835818"/>
            <a:gd name="connsiteY42" fmla="*/ 162959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90525 w 835818"/>
            <a:gd name="connsiteY25" fmla="*/ 153434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495300 w 835818"/>
            <a:gd name="connsiteY38" fmla="*/ 258209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57200 w 835818"/>
            <a:gd name="connsiteY42" fmla="*/ 162959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90525 w 835818"/>
            <a:gd name="connsiteY25" fmla="*/ 153434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57200 w 835818"/>
            <a:gd name="connsiteY42" fmla="*/ 162959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90525 w 835818"/>
            <a:gd name="connsiteY25" fmla="*/ 153434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76250 w 835818"/>
            <a:gd name="connsiteY42" fmla="*/ 174865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61950 w 835818"/>
            <a:gd name="connsiteY25" fmla="*/ 41515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76250 w 835818"/>
            <a:gd name="connsiteY42" fmla="*/ 174865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61950 w 835818"/>
            <a:gd name="connsiteY25" fmla="*/ 41515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76250 w 835818"/>
            <a:gd name="connsiteY42" fmla="*/ 174865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61950 w 835818"/>
            <a:gd name="connsiteY25" fmla="*/ 41515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95300 w 835818"/>
            <a:gd name="connsiteY28" fmla="*/ 365365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76250 w 835818"/>
            <a:gd name="connsiteY42" fmla="*/ 174865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61950 w 835818"/>
            <a:gd name="connsiteY25" fmla="*/ 41515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485775 w 835818"/>
            <a:gd name="connsiteY28" fmla="*/ 372509 h 429659"/>
            <a:gd name="connsiteX29" fmla="*/ 504825 w 835818"/>
            <a:gd name="connsiteY29" fmla="*/ 401084 h 429659"/>
            <a:gd name="connsiteX30" fmla="*/ 523875 w 835818"/>
            <a:gd name="connsiteY30" fmla="*/ 429659 h 429659"/>
            <a:gd name="connsiteX31" fmla="*/ 533400 w 835818"/>
            <a:gd name="connsiteY31" fmla="*/ 401084 h 429659"/>
            <a:gd name="connsiteX32" fmla="*/ 628650 w 835818"/>
            <a:gd name="connsiteY32" fmla="*/ 372509 h 429659"/>
            <a:gd name="connsiteX33" fmla="*/ 647700 w 835818"/>
            <a:gd name="connsiteY33" fmla="*/ 343934 h 429659"/>
            <a:gd name="connsiteX34" fmla="*/ 590550 w 835818"/>
            <a:gd name="connsiteY34" fmla="*/ 267734 h 429659"/>
            <a:gd name="connsiteX35" fmla="*/ 542925 w 835818"/>
            <a:gd name="connsiteY35" fmla="*/ 334409 h 429659"/>
            <a:gd name="connsiteX36" fmla="*/ 566740 w 835818"/>
            <a:gd name="connsiteY36" fmla="*/ 379654 h 429659"/>
            <a:gd name="connsiteX37" fmla="*/ 531019 w 835818"/>
            <a:gd name="connsiteY37" fmla="*/ 291547 h 429659"/>
            <a:gd name="connsiteX38" fmla="*/ 592931 w 835818"/>
            <a:gd name="connsiteY38" fmla="*/ 274878 h 429659"/>
            <a:gd name="connsiteX39" fmla="*/ 438150 w 835818"/>
            <a:gd name="connsiteY39" fmla="*/ 210584 h 429659"/>
            <a:gd name="connsiteX40" fmla="*/ 400050 w 835818"/>
            <a:gd name="connsiteY40" fmla="*/ 191534 h 429659"/>
            <a:gd name="connsiteX41" fmla="*/ 352425 w 835818"/>
            <a:gd name="connsiteY41" fmla="*/ 172484 h 429659"/>
            <a:gd name="connsiteX42" fmla="*/ 476250 w 835818"/>
            <a:gd name="connsiteY42" fmla="*/ 174865 h 429659"/>
            <a:gd name="connsiteX43" fmla="*/ 835818 w 835818"/>
            <a:gd name="connsiteY43" fmla="*/ 177246 h 429659"/>
            <a:gd name="connsiteX0" fmla="*/ 0 w 835818"/>
            <a:gd name="connsiteY0" fmla="*/ 248684 h 429659"/>
            <a:gd name="connsiteX1" fmla="*/ 66675 w 835818"/>
            <a:gd name="connsiteY1" fmla="*/ 172484 h 429659"/>
            <a:gd name="connsiteX2" fmla="*/ 123825 w 835818"/>
            <a:gd name="connsiteY2" fmla="*/ 124859 h 429659"/>
            <a:gd name="connsiteX3" fmla="*/ 114300 w 835818"/>
            <a:gd name="connsiteY3" fmla="*/ 10559 h 429659"/>
            <a:gd name="connsiteX4" fmla="*/ 85725 w 835818"/>
            <a:gd name="connsiteY4" fmla="*/ 1034 h 429659"/>
            <a:gd name="connsiteX5" fmla="*/ 64294 w 835818"/>
            <a:gd name="connsiteY5" fmla="*/ 27227 h 429659"/>
            <a:gd name="connsiteX6" fmla="*/ 57150 w 835818"/>
            <a:gd name="connsiteY6" fmla="*/ 58184 h 429659"/>
            <a:gd name="connsiteX7" fmla="*/ 66675 w 835818"/>
            <a:gd name="connsiteY7" fmla="*/ 143909 h 429659"/>
            <a:gd name="connsiteX8" fmla="*/ 76200 w 835818"/>
            <a:gd name="connsiteY8" fmla="*/ 172484 h 429659"/>
            <a:gd name="connsiteX9" fmla="*/ 128588 w 835818"/>
            <a:gd name="connsiteY9" fmla="*/ 308216 h 429659"/>
            <a:gd name="connsiteX10" fmla="*/ 161925 w 835818"/>
            <a:gd name="connsiteY10" fmla="*/ 362984 h 429659"/>
            <a:gd name="connsiteX11" fmla="*/ 190500 w 835818"/>
            <a:gd name="connsiteY11" fmla="*/ 315359 h 429659"/>
            <a:gd name="connsiteX12" fmla="*/ 219075 w 835818"/>
            <a:gd name="connsiteY12" fmla="*/ 224871 h 429659"/>
            <a:gd name="connsiteX13" fmla="*/ 247650 w 835818"/>
            <a:gd name="connsiteY13" fmla="*/ 210584 h 429659"/>
            <a:gd name="connsiteX14" fmla="*/ 252415 w 835818"/>
            <a:gd name="connsiteY14" fmla="*/ 255829 h 429659"/>
            <a:gd name="connsiteX15" fmla="*/ 240508 w 835818"/>
            <a:gd name="connsiteY15" fmla="*/ 298691 h 429659"/>
            <a:gd name="connsiteX16" fmla="*/ 221458 w 835818"/>
            <a:gd name="connsiteY16" fmla="*/ 286785 h 429659"/>
            <a:gd name="connsiteX17" fmla="*/ 276225 w 835818"/>
            <a:gd name="connsiteY17" fmla="*/ 324884 h 429659"/>
            <a:gd name="connsiteX18" fmla="*/ 295275 w 835818"/>
            <a:gd name="connsiteY18" fmla="*/ 353459 h 429659"/>
            <a:gd name="connsiteX19" fmla="*/ 304800 w 835818"/>
            <a:gd name="connsiteY19" fmla="*/ 277259 h 429659"/>
            <a:gd name="connsiteX20" fmla="*/ 295275 w 835818"/>
            <a:gd name="connsiteY20" fmla="*/ 248684 h 429659"/>
            <a:gd name="connsiteX21" fmla="*/ 347665 w 835818"/>
            <a:gd name="connsiteY21" fmla="*/ 267735 h 429659"/>
            <a:gd name="connsiteX22" fmla="*/ 342900 w 835818"/>
            <a:gd name="connsiteY22" fmla="*/ 324884 h 429659"/>
            <a:gd name="connsiteX23" fmla="*/ 400050 w 835818"/>
            <a:gd name="connsiteY23" fmla="*/ 362984 h 429659"/>
            <a:gd name="connsiteX24" fmla="*/ 409575 w 835818"/>
            <a:gd name="connsiteY24" fmla="*/ 182009 h 429659"/>
            <a:gd name="connsiteX25" fmla="*/ 361950 w 835818"/>
            <a:gd name="connsiteY25" fmla="*/ 41515 h 429659"/>
            <a:gd name="connsiteX26" fmla="*/ 409575 w 835818"/>
            <a:gd name="connsiteY26" fmla="*/ 201059 h 429659"/>
            <a:gd name="connsiteX27" fmla="*/ 438150 w 835818"/>
            <a:gd name="connsiteY27" fmla="*/ 267734 h 429659"/>
            <a:gd name="connsiteX28" fmla="*/ 504825 w 835818"/>
            <a:gd name="connsiteY28" fmla="*/ 401084 h 429659"/>
            <a:gd name="connsiteX29" fmla="*/ 523875 w 835818"/>
            <a:gd name="connsiteY29" fmla="*/ 429659 h 429659"/>
            <a:gd name="connsiteX30" fmla="*/ 533400 w 835818"/>
            <a:gd name="connsiteY30" fmla="*/ 401084 h 429659"/>
            <a:gd name="connsiteX31" fmla="*/ 628650 w 835818"/>
            <a:gd name="connsiteY31" fmla="*/ 372509 h 429659"/>
            <a:gd name="connsiteX32" fmla="*/ 647700 w 835818"/>
            <a:gd name="connsiteY32" fmla="*/ 343934 h 429659"/>
            <a:gd name="connsiteX33" fmla="*/ 590550 w 835818"/>
            <a:gd name="connsiteY33" fmla="*/ 267734 h 429659"/>
            <a:gd name="connsiteX34" fmla="*/ 542925 w 835818"/>
            <a:gd name="connsiteY34" fmla="*/ 334409 h 429659"/>
            <a:gd name="connsiteX35" fmla="*/ 566740 w 835818"/>
            <a:gd name="connsiteY35" fmla="*/ 379654 h 429659"/>
            <a:gd name="connsiteX36" fmla="*/ 531019 w 835818"/>
            <a:gd name="connsiteY36" fmla="*/ 291547 h 429659"/>
            <a:gd name="connsiteX37" fmla="*/ 592931 w 835818"/>
            <a:gd name="connsiteY37" fmla="*/ 274878 h 429659"/>
            <a:gd name="connsiteX38" fmla="*/ 438150 w 835818"/>
            <a:gd name="connsiteY38" fmla="*/ 210584 h 429659"/>
            <a:gd name="connsiteX39" fmla="*/ 400050 w 835818"/>
            <a:gd name="connsiteY39" fmla="*/ 191534 h 429659"/>
            <a:gd name="connsiteX40" fmla="*/ 352425 w 835818"/>
            <a:gd name="connsiteY40" fmla="*/ 172484 h 429659"/>
            <a:gd name="connsiteX41" fmla="*/ 476250 w 835818"/>
            <a:gd name="connsiteY41" fmla="*/ 174865 h 429659"/>
            <a:gd name="connsiteX42" fmla="*/ 835818 w 835818"/>
            <a:gd name="connsiteY42" fmla="*/ 177246 h 429659"/>
            <a:gd name="connsiteX0" fmla="*/ 0 w 835818"/>
            <a:gd name="connsiteY0" fmla="*/ 248684 h 412107"/>
            <a:gd name="connsiteX1" fmla="*/ 66675 w 835818"/>
            <a:gd name="connsiteY1" fmla="*/ 172484 h 412107"/>
            <a:gd name="connsiteX2" fmla="*/ 123825 w 835818"/>
            <a:gd name="connsiteY2" fmla="*/ 124859 h 412107"/>
            <a:gd name="connsiteX3" fmla="*/ 114300 w 835818"/>
            <a:gd name="connsiteY3" fmla="*/ 10559 h 412107"/>
            <a:gd name="connsiteX4" fmla="*/ 85725 w 835818"/>
            <a:gd name="connsiteY4" fmla="*/ 1034 h 412107"/>
            <a:gd name="connsiteX5" fmla="*/ 64294 w 835818"/>
            <a:gd name="connsiteY5" fmla="*/ 27227 h 412107"/>
            <a:gd name="connsiteX6" fmla="*/ 57150 w 835818"/>
            <a:gd name="connsiteY6" fmla="*/ 58184 h 412107"/>
            <a:gd name="connsiteX7" fmla="*/ 66675 w 835818"/>
            <a:gd name="connsiteY7" fmla="*/ 143909 h 412107"/>
            <a:gd name="connsiteX8" fmla="*/ 76200 w 835818"/>
            <a:gd name="connsiteY8" fmla="*/ 172484 h 412107"/>
            <a:gd name="connsiteX9" fmla="*/ 128588 w 835818"/>
            <a:gd name="connsiteY9" fmla="*/ 308216 h 412107"/>
            <a:gd name="connsiteX10" fmla="*/ 161925 w 835818"/>
            <a:gd name="connsiteY10" fmla="*/ 362984 h 412107"/>
            <a:gd name="connsiteX11" fmla="*/ 190500 w 835818"/>
            <a:gd name="connsiteY11" fmla="*/ 315359 h 412107"/>
            <a:gd name="connsiteX12" fmla="*/ 219075 w 835818"/>
            <a:gd name="connsiteY12" fmla="*/ 224871 h 412107"/>
            <a:gd name="connsiteX13" fmla="*/ 247650 w 835818"/>
            <a:gd name="connsiteY13" fmla="*/ 210584 h 412107"/>
            <a:gd name="connsiteX14" fmla="*/ 252415 w 835818"/>
            <a:gd name="connsiteY14" fmla="*/ 255829 h 412107"/>
            <a:gd name="connsiteX15" fmla="*/ 240508 w 835818"/>
            <a:gd name="connsiteY15" fmla="*/ 298691 h 412107"/>
            <a:gd name="connsiteX16" fmla="*/ 221458 w 835818"/>
            <a:gd name="connsiteY16" fmla="*/ 286785 h 412107"/>
            <a:gd name="connsiteX17" fmla="*/ 276225 w 835818"/>
            <a:gd name="connsiteY17" fmla="*/ 324884 h 412107"/>
            <a:gd name="connsiteX18" fmla="*/ 295275 w 835818"/>
            <a:gd name="connsiteY18" fmla="*/ 353459 h 412107"/>
            <a:gd name="connsiteX19" fmla="*/ 304800 w 835818"/>
            <a:gd name="connsiteY19" fmla="*/ 277259 h 412107"/>
            <a:gd name="connsiteX20" fmla="*/ 295275 w 835818"/>
            <a:gd name="connsiteY20" fmla="*/ 248684 h 412107"/>
            <a:gd name="connsiteX21" fmla="*/ 347665 w 835818"/>
            <a:gd name="connsiteY21" fmla="*/ 267735 h 412107"/>
            <a:gd name="connsiteX22" fmla="*/ 342900 w 835818"/>
            <a:gd name="connsiteY22" fmla="*/ 324884 h 412107"/>
            <a:gd name="connsiteX23" fmla="*/ 400050 w 835818"/>
            <a:gd name="connsiteY23" fmla="*/ 362984 h 412107"/>
            <a:gd name="connsiteX24" fmla="*/ 409575 w 835818"/>
            <a:gd name="connsiteY24" fmla="*/ 182009 h 412107"/>
            <a:gd name="connsiteX25" fmla="*/ 361950 w 835818"/>
            <a:gd name="connsiteY25" fmla="*/ 41515 h 412107"/>
            <a:gd name="connsiteX26" fmla="*/ 409575 w 835818"/>
            <a:gd name="connsiteY26" fmla="*/ 201059 h 412107"/>
            <a:gd name="connsiteX27" fmla="*/ 438150 w 835818"/>
            <a:gd name="connsiteY27" fmla="*/ 267734 h 412107"/>
            <a:gd name="connsiteX28" fmla="*/ 504825 w 835818"/>
            <a:gd name="connsiteY28" fmla="*/ 401084 h 412107"/>
            <a:gd name="connsiteX29" fmla="*/ 533400 w 835818"/>
            <a:gd name="connsiteY29" fmla="*/ 401084 h 412107"/>
            <a:gd name="connsiteX30" fmla="*/ 628650 w 835818"/>
            <a:gd name="connsiteY30" fmla="*/ 372509 h 412107"/>
            <a:gd name="connsiteX31" fmla="*/ 647700 w 835818"/>
            <a:gd name="connsiteY31" fmla="*/ 343934 h 412107"/>
            <a:gd name="connsiteX32" fmla="*/ 590550 w 835818"/>
            <a:gd name="connsiteY32" fmla="*/ 267734 h 412107"/>
            <a:gd name="connsiteX33" fmla="*/ 542925 w 835818"/>
            <a:gd name="connsiteY33" fmla="*/ 334409 h 412107"/>
            <a:gd name="connsiteX34" fmla="*/ 566740 w 835818"/>
            <a:gd name="connsiteY34" fmla="*/ 379654 h 412107"/>
            <a:gd name="connsiteX35" fmla="*/ 531019 w 835818"/>
            <a:gd name="connsiteY35" fmla="*/ 291547 h 412107"/>
            <a:gd name="connsiteX36" fmla="*/ 592931 w 835818"/>
            <a:gd name="connsiteY36" fmla="*/ 274878 h 412107"/>
            <a:gd name="connsiteX37" fmla="*/ 438150 w 835818"/>
            <a:gd name="connsiteY37" fmla="*/ 210584 h 412107"/>
            <a:gd name="connsiteX38" fmla="*/ 400050 w 835818"/>
            <a:gd name="connsiteY38" fmla="*/ 191534 h 412107"/>
            <a:gd name="connsiteX39" fmla="*/ 352425 w 835818"/>
            <a:gd name="connsiteY39" fmla="*/ 172484 h 412107"/>
            <a:gd name="connsiteX40" fmla="*/ 476250 w 835818"/>
            <a:gd name="connsiteY40" fmla="*/ 174865 h 412107"/>
            <a:gd name="connsiteX41" fmla="*/ 835818 w 835818"/>
            <a:gd name="connsiteY41" fmla="*/ 177246 h 412107"/>
            <a:gd name="connsiteX0" fmla="*/ 0 w 835818"/>
            <a:gd name="connsiteY0" fmla="*/ 248684 h 412107"/>
            <a:gd name="connsiteX1" fmla="*/ 66675 w 835818"/>
            <a:gd name="connsiteY1" fmla="*/ 172484 h 412107"/>
            <a:gd name="connsiteX2" fmla="*/ 123825 w 835818"/>
            <a:gd name="connsiteY2" fmla="*/ 124859 h 412107"/>
            <a:gd name="connsiteX3" fmla="*/ 114300 w 835818"/>
            <a:gd name="connsiteY3" fmla="*/ 10559 h 412107"/>
            <a:gd name="connsiteX4" fmla="*/ 85725 w 835818"/>
            <a:gd name="connsiteY4" fmla="*/ 1034 h 412107"/>
            <a:gd name="connsiteX5" fmla="*/ 64294 w 835818"/>
            <a:gd name="connsiteY5" fmla="*/ 27227 h 412107"/>
            <a:gd name="connsiteX6" fmla="*/ 57150 w 835818"/>
            <a:gd name="connsiteY6" fmla="*/ 58184 h 412107"/>
            <a:gd name="connsiteX7" fmla="*/ 66675 w 835818"/>
            <a:gd name="connsiteY7" fmla="*/ 143909 h 412107"/>
            <a:gd name="connsiteX8" fmla="*/ 76200 w 835818"/>
            <a:gd name="connsiteY8" fmla="*/ 172484 h 412107"/>
            <a:gd name="connsiteX9" fmla="*/ 128588 w 835818"/>
            <a:gd name="connsiteY9" fmla="*/ 308216 h 412107"/>
            <a:gd name="connsiteX10" fmla="*/ 161925 w 835818"/>
            <a:gd name="connsiteY10" fmla="*/ 362984 h 412107"/>
            <a:gd name="connsiteX11" fmla="*/ 190500 w 835818"/>
            <a:gd name="connsiteY11" fmla="*/ 315359 h 412107"/>
            <a:gd name="connsiteX12" fmla="*/ 219075 w 835818"/>
            <a:gd name="connsiteY12" fmla="*/ 224871 h 412107"/>
            <a:gd name="connsiteX13" fmla="*/ 247650 w 835818"/>
            <a:gd name="connsiteY13" fmla="*/ 210584 h 412107"/>
            <a:gd name="connsiteX14" fmla="*/ 252415 w 835818"/>
            <a:gd name="connsiteY14" fmla="*/ 255829 h 412107"/>
            <a:gd name="connsiteX15" fmla="*/ 240508 w 835818"/>
            <a:gd name="connsiteY15" fmla="*/ 298691 h 412107"/>
            <a:gd name="connsiteX16" fmla="*/ 221458 w 835818"/>
            <a:gd name="connsiteY16" fmla="*/ 286785 h 412107"/>
            <a:gd name="connsiteX17" fmla="*/ 276225 w 835818"/>
            <a:gd name="connsiteY17" fmla="*/ 324884 h 412107"/>
            <a:gd name="connsiteX18" fmla="*/ 295275 w 835818"/>
            <a:gd name="connsiteY18" fmla="*/ 353459 h 412107"/>
            <a:gd name="connsiteX19" fmla="*/ 304800 w 835818"/>
            <a:gd name="connsiteY19" fmla="*/ 277259 h 412107"/>
            <a:gd name="connsiteX20" fmla="*/ 295275 w 835818"/>
            <a:gd name="connsiteY20" fmla="*/ 248684 h 412107"/>
            <a:gd name="connsiteX21" fmla="*/ 347665 w 835818"/>
            <a:gd name="connsiteY21" fmla="*/ 267735 h 412107"/>
            <a:gd name="connsiteX22" fmla="*/ 342900 w 835818"/>
            <a:gd name="connsiteY22" fmla="*/ 324884 h 412107"/>
            <a:gd name="connsiteX23" fmla="*/ 400050 w 835818"/>
            <a:gd name="connsiteY23" fmla="*/ 362984 h 412107"/>
            <a:gd name="connsiteX24" fmla="*/ 409575 w 835818"/>
            <a:gd name="connsiteY24" fmla="*/ 182009 h 412107"/>
            <a:gd name="connsiteX25" fmla="*/ 361950 w 835818"/>
            <a:gd name="connsiteY25" fmla="*/ 41515 h 412107"/>
            <a:gd name="connsiteX26" fmla="*/ 409575 w 835818"/>
            <a:gd name="connsiteY26" fmla="*/ 201059 h 412107"/>
            <a:gd name="connsiteX27" fmla="*/ 438150 w 835818"/>
            <a:gd name="connsiteY27" fmla="*/ 267734 h 412107"/>
            <a:gd name="connsiteX28" fmla="*/ 504825 w 835818"/>
            <a:gd name="connsiteY28" fmla="*/ 401084 h 412107"/>
            <a:gd name="connsiteX29" fmla="*/ 533400 w 835818"/>
            <a:gd name="connsiteY29" fmla="*/ 401084 h 412107"/>
            <a:gd name="connsiteX30" fmla="*/ 628650 w 835818"/>
            <a:gd name="connsiteY30" fmla="*/ 372509 h 412107"/>
            <a:gd name="connsiteX31" fmla="*/ 647700 w 835818"/>
            <a:gd name="connsiteY31" fmla="*/ 343934 h 412107"/>
            <a:gd name="connsiteX32" fmla="*/ 590550 w 835818"/>
            <a:gd name="connsiteY32" fmla="*/ 267734 h 412107"/>
            <a:gd name="connsiteX33" fmla="*/ 542925 w 835818"/>
            <a:gd name="connsiteY33" fmla="*/ 334409 h 412107"/>
            <a:gd name="connsiteX34" fmla="*/ 566740 w 835818"/>
            <a:gd name="connsiteY34" fmla="*/ 379654 h 412107"/>
            <a:gd name="connsiteX35" fmla="*/ 531019 w 835818"/>
            <a:gd name="connsiteY35" fmla="*/ 291547 h 412107"/>
            <a:gd name="connsiteX36" fmla="*/ 628649 w 835818"/>
            <a:gd name="connsiteY36" fmla="*/ 277260 h 412107"/>
            <a:gd name="connsiteX37" fmla="*/ 438150 w 835818"/>
            <a:gd name="connsiteY37" fmla="*/ 210584 h 412107"/>
            <a:gd name="connsiteX38" fmla="*/ 400050 w 835818"/>
            <a:gd name="connsiteY38" fmla="*/ 191534 h 412107"/>
            <a:gd name="connsiteX39" fmla="*/ 352425 w 835818"/>
            <a:gd name="connsiteY39" fmla="*/ 172484 h 412107"/>
            <a:gd name="connsiteX40" fmla="*/ 476250 w 835818"/>
            <a:gd name="connsiteY40" fmla="*/ 174865 h 412107"/>
            <a:gd name="connsiteX41" fmla="*/ 835818 w 835818"/>
            <a:gd name="connsiteY41" fmla="*/ 177246 h 412107"/>
            <a:gd name="connsiteX0" fmla="*/ 0 w 835818"/>
            <a:gd name="connsiteY0" fmla="*/ 248684 h 412107"/>
            <a:gd name="connsiteX1" fmla="*/ 66675 w 835818"/>
            <a:gd name="connsiteY1" fmla="*/ 172484 h 412107"/>
            <a:gd name="connsiteX2" fmla="*/ 123825 w 835818"/>
            <a:gd name="connsiteY2" fmla="*/ 124859 h 412107"/>
            <a:gd name="connsiteX3" fmla="*/ 114300 w 835818"/>
            <a:gd name="connsiteY3" fmla="*/ 10559 h 412107"/>
            <a:gd name="connsiteX4" fmla="*/ 85725 w 835818"/>
            <a:gd name="connsiteY4" fmla="*/ 1034 h 412107"/>
            <a:gd name="connsiteX5" fmla="*/ 64294 w 835818"/>
            <a:gd name="connsiteY5" fmla="*/ 27227 h 412107"/>
            <a:gd name="connsiteX6" fmla="*/ 57150 w 835818"/>
            <a:gd name="connsiteY6" fmla="*/ 58184 h 412107"/>
            <a:gd name="connsiteX7" fmla="*/ 66675 w 835818"/>
            <a:gd name="connsiteY7" fmla="*/ 143909 h 412107"/>
            <a:gd name="connsiteX8" fmla="*/ 76200 w 835818"/>
            <a:gd name="connsiteY8" fmla="*/ 172484 h 412107"/>
            <a:gd name="connsiteX9" fmla="*/ 128588 w 835818"/>
            <a:gd name="connsiteY9" fmla="*/ 308216 h 412107"/>
            <a:gd name="connsiteX10" fmla="*/ 161925 w 835818"/>
            <a:gd name="connsiteY10" fmla="*/ 362984 h 412107"/>
            <a:gd name="connsiteX11" fmla="*/ 190500 w 835818"/>
            <a:gd name="connsiteY11" fmla="*/ 315359 h 412107"/>
            <a:gd name="connsiteX12" fmla="*/ 219075 w 835818"/>
            <a:gd name="connsiteY12" fmla="*/ 224871 h 412107"/>
            <a:gd name="connsiteX13" fmla="*/ 247650 w 835818"/>
            <a:gd name="connsiteY13" fmla="*/ 210584 h 412107"/>
            <a:gd name="connsiteX14" fmla="*/ 252415 w 835818"/>
            <a:gd name="connsiteY14" fmla="*/ 255829 h 412107"/>
            <a:gd name="connsiteX15" fmla="*/ 240508 w 835818"/>
            <a:gd name="connsiteY15" fmla="*/ 298691 h 412107"/>
            <a:gd name="connsiteX16" fmla="*/ 221458 w 835818"/>
            <a:gd name="connsiteY16" fmla="*/ 286785 h 412107"/>
            <a:gd name="connsiteX17" fmla="*/ 276225 w 835818"/>
            <a:gd name="connsiteY17" fmla="*/ 324884 h 412107"/>
            <a:gd name="connsiteX18" fmla="*/ 295275 w 835818"/>
            <a:gd name="connsiteY18" fmla="*/ 353459 h 412107"/>
            <a:gd name="connsiteX19" fmla="*/ 304800 w 835818"/>
            <a:gd name="connsiteY19" fmla="*/ 277259 h 412107"/>
            <a:gd name="connsiteX20" fmla="*/ 295275 w 835818"/>
            <a:gd name="connsiteY20" fmla="*/ 248684 h 412107"/>
            <a:gd name="connsiteX21" fmla="*/ 347665 w 835818"/>
            <a:gd name="connsiteY21" fmla="*/ 267735 h 412107"/>
            <a:gd name="connsiteX22" fmla="*/ 342900 w 835818"/>
            <a:gd name="connsiteY22" fmla="*/ 324884 h 412107"/>
            <a:gd name="connsiteX23" fmla="*/ 400050 w 835818"/>
            <a:gd name="connsiteY23" fmla="*/ 362984 h 412107"/>
            <a:gd name="connsiteX24" fmla="*/ 409575 w 835818"/>
            <a:gd name="connsiteY24" fmla="*/ 182009 h 412107"/>
            <a:gd name="connsiteX25" fmla="*/ 361950 w 835818"/>
            <a:gd name="connsiteY25" fmla="*/ 41515 h 412107"/>
            <a:gd name="connsiteX26" fmla="*/ 409575 w 835818"/>
            <a:gd name="connsiteY26" fmla="*/ 201059 h 412107"/>
            <a:gd name="connsiteX27" fmla="*/ 438150 w 835818"/>
            <a:gd name="connsiteY27" fmla="*/ 267734 h 412107"/>
            <a:gd name="connsiteX28" fmla="*/ 504825 w 835818"/>
            <a:gd name="connsiteY28" fmla="*/ 401084 h 412107"/>
            <a:gd name="connsiteX29" fmla="*/ 533400 w 835818"/>
            <a:gd name="connsiteY29" fmla="*/ 401084 h 412107"/>
            <a:gd name="connsiteX30" fmla="*/ 628650 w 835818"/>
            <a:gd name="connsiteY30" fmla="*/ 372509 h 412107"/>
            <a:gd name="connsiteX31" fmla="*/ 647700 w 835818"/>
            <a:gd name="connsiteY31" fmla="*/ 343934 h 412107"/>
            <a:gd name="connsiteX32" fmla="*/ 590550 w 835818"/>
            <a:gd name="connsiteY32" fmla="*/ 267734 h 412107"/>
            <a:gd name="connsiteX33" fmla="*/ 542925 w 835818"/>
            <a:gd name="connsiteY33" fmla="*/ 334409 h 412107"/>
            <a:gd name="connsiteX34" fmla="*/ 566740 w 835818"/>
            <a:gd name="connsiteY34" fmla="*/ 379654 h 412107"/>
            <a:gd name="connsiteX35" fmla="*/ 531019 w 835818"/>
            <a:gd name="connsiteY35" fmla="*/ 291547 h 412107"/>
            <a:gd name="connsiteX36" fmla="*/ 585790 w 835818"/>
            <a:gd name="connsiteY36" fmla="*/ 270116 h 412107"/>
            <a:gd name="connsiteX37" fmla="*/ 628649 w 835818"/>
            <a:gd name="connsiteY37" fmla="*/ 277260 h 412107"/>
            <a:gd name="connsiteX38" fmla="*/ 438150 w 835818"/>
            <a:gd name="connsiteY38" fmla="*/ 210584 h 412107"/>
            <a:gd name="connsiteX39" fmla="*/ 400050 w 835818"/>
            <a:gd name="connsiteY39" fmla="*/ 191534 h 412107"/>
            <a:gd name="connsiteX40" fmla="*/ 352425 w 835818"/>
            <a:gd name="connsiteY40" fmla="*/ 172484 h 412107"/>
            <a:gd name="connsiteX41" fmla="*/ 476250 w 835818"/>
            <a:gd name="connsiteY41" fmla="*/ 174865 h 412107"/>
            <a:gd name="connsiteX42" fmla="*/ 835818 w 835818"/>
            <a:gd name="connsiteY42" fmla="*/ 177246 h 4121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</a:cxnLst>
          <a:rect l="l" t="t" r="r" b="b"/>
          <a:pathLst>
            <a:path w="835818" h="412107">
              <a:moveTo>
                <a:pt x="0" y="248684"/>
              </a:moveTo>
              <a:cubicBezTo>
                <a:pt x="20586" y="222951"/>
                <a:pt x="40905" y="193959"/>
                <a:pt x="66675" y="172484"/>
              </a:cubicBezTo>
              <a:cubicBezTo>
                <a:pt x="146241" y="106179"/>
                <a:pt x="40343" y="208341"/>
                <a:pt x="123825" y="124859"/>
              </a:cubicBezTo>
              <a:cubicBezTo>
                <a:pt x="120650" y="86759"/>
                <a:pt x="125544" y="47100"/>
                <a:pt x="114300" y="10559"/>
              </a:cubicBezTo>
              <a:cubicBezTo>
                <a:pt x="111347" y="963"/>
                <a:pt x="94059" y="-1744"/>
                <a:pt x="85725" y="1034"/>
              </a:cubicBezTo>
              <a:cubicBezTo>
                <a:pt x="77391" y="3812"/>
                <a:pt x="68784" y="18247"/>
                <a:pt x="64294" y="27227"/>
              </a:cubicBezTo>
              <a:cubicBezTo>
                <a:pt x="59174" y="37466"/>
                <a:pt x="63500" y="48659"/>
                <a:pt x="57150" y="58184"/>
              </a:cubicBezTo>
              <a:cubicBezTo>
                <a:pt x="60325" y="86759"/>
                <a:pt x="61948" y="115549"/>
                <a:pt x="66675" y="143909"/>
              </a:cubicBezTo>
              <a:cubicBezTo>
                <a:pt x="68326" y="153813"/>
                <a:pt x="65881" y="145100"/>
                <a:pt x="76200" y="172484"/>
              </a:cubicBezTo>
              <a:cubicBezTo>
                <a:pt x="86519" y="199868"/>
                <a:pt x="114301" y="276466"/>
                <a:pt x="128588" y="308216"/>
              </a:cubicBezTo>
              <a:cubicBezTo>
                <a:pt x="142876" y="339966"/>
                <a:pt x="151606" y="361794"/>
                <a:pt x="161925" y="362984"/>
              </a:cubicBezTo>
              <a:cubicBezTo>
                <a:pt x="172244" y="364175"/>
                <a:pt x="125749" y="299171"/>
                <a:pt x="190500" y="315359"/>
              </a:cubicBezTo>
              <a:cubicBezTo>
                <a:pt x="235783" y="285170"/>
                <a:pt x="196405" y="292881"/>
                <a:pt x="219075" y="224871"/>
              </a:cubicBezTo>
              <a:cubicBezTo>
                <a:pt x="228600" y="220109"/>
                <a:pt x="242093" y="205424"/>
                <a:pt x="247650" y="210584"/>
              </a:cubicBezTo>
              <a:cubicBezTo>
                <a:pt x="253207" y="215744"/>
                <a:pt x="247653" y="236779"/>
                <a:pt x="252415" y="255829"/>
              </a:cubicBezTo>
              <a:cubicBezTo>
                <a:pt x="253209" y="264561"/>
                <a:pt x="236540" y="287182"/>
                <a:pt x="240508" y="298691"/>
              </a:cubicBezTo>
              <a:cubicBezTo>
                <a:pt x="239714" y="306232"/>
                <a:pt x="215505" y="282420"/>
                <a:pt x="221458" y="286785"/>
              </a:cubicBezTo>
              <a:cubicBezTo>
                <a:pt x="227411" y="291150"/>
                <a:pt x="263922" y="313772"/>
                <a:pt x="276225" y="324884"/>
              </a:cubicBezTo>
              <a:cubicBezTo>
                <a:pt x="288528" y="335996"/>
                <a:pt x="288925" y="343934"/>
                <a:pt x="295275" y="353459"/>
              </a:cubicBezTo>
              <a:cubicBezTo>
                <a:pt x="318901" y="306208"/>
                <a:pt x="318948" y="326776"/>
                <a:pt x="304800" y="277259"/>
              </a:cubicBezTo>
              <a:cubicBezTo>
                <a:pt x="302042" y="267605"/>
                <a:pt x="288131" y="250271"/>
                <a:pt x="295275" y="248684"/>
              </a:cubicBezTo>
              <a:cubicBezTo>
                <a:pt x="302419" y="247097"/>
                <a:pt x="339728" y="255035"/>
                <a:pt x="347665" y="267735"/>
              </a:cubicBezTo>
              <a:cubicBezTo>
                <a:pt x="355602" y="280435"/>
                <a:pt x="334169" y="309009"/>
                <a:pt x="342900" y="324884"/>
              </a:cubicBezTo>
              <a:cubicBezTo>
                <a:pt x="351631" y="340759"/>
                <a:pt x="400050" y="362984"/>
                <a:pt x="400050" y="362984"/>
              </a:cubicBezTo>
              <a:cubicBezTo>
                <a:pt x="436942" y="289200"/>
                <a:pt x="415925" y="235587"/>
                <a:pt x="409575" y="182009"/>
              </a:cubicBezTo>
              <a:cubicBezTo>
                <a:pt x="403225" y="128431"/>
                <a:pt x="361950" y="30067"/>
                <a:pt x="361950" y="41515"/>
              </a:cubicBezTo>
              <a:cubicBezTo>
                <a:pt x="361950" y="58613"/>
                <a:pt x="396875" y="163356"/>
                <a:pt x="409575" y="201059"/>
              </a:cubicBezTo>
              <a:cubicBezTo>
                <a:pt x="422275" y="238762"/>
                <a:pt x="422275" y="234397"/>
                <a:pt x="438150" y="267734"/>
              </a:cubicBezTo>
              <a:cubicBezTo>
                <a:pt x="454025" y="301071"/>
                <a:pt x="488950" y="378859"/>
                <a:pt x="504825" y="401084"/>
              </a:cubicBezTo>
              <a:cubicBezTo>
                <a:pt x="520700" y="423309"/>
                <a:pt x="512763" y="405846"/>
                <a:pt x="533400" y="401084"/>
              </a:cubicBezTo>
              <a:cubicBezTo>
                <a:pt x="554037" y="396322"/>
                <a:pt x="599471" y="376677"/>
                <a:pt x="628650" y="372509"/>
              </a:cubicBezTo>
              <a:cubicBezTo>
                <a:pt x="635000" y="362984"/>
                <a:pt x="647700" y="355382"/>
                <a:pt x="647700" y="343934"/>
              </a:cubicBezTo>
              <a:cubicBezTo>
                <a:pt x="647700" y="285084"/>
                <a:pt x="629965" y="287442"/>
                <a:pt x="590550" y="267734"/>
              </a:cubicBezTo>
              <a:cubicBezTo>
                <a:pt x="501650" y="282551"/>
                <a:pt x="546893" y="315756"/>
                <a:pt x="542925" y="334409"/>
              </a:cubicBezTo>
              <a:cubicBezTo>
                <a:pt x="538957" y="353062"/>
                <a:pt x="568328" y="387592"/>
                <a:pt x="566740" y="379654"/>
              </a:cubicBezTo>
              <a:cubicBezTo>
                <a:pt x="565152" y="371716"/>
                <a:pt x="527844" y="309803"/>
                <a:pt x="531019" y="291547"/>
              </a:cubicBezTo>
              <a:cubicBezTo>
                <a:pt x="534194" y="273291"/>
                <a:pt x="569518" y="272497"/>
                <a:pt x="585790" y="270116"/>
              </a:cubicBezTo>
              <a:cubicBezTo>
                <a:pt x="602062" y="267735"/>
                <a:pt x="653256" y="287182"/>
                <a:pt x="628649" y="277260"/>
              </a:cubicBezTo>
              <a:cubicBezTo>
                <a:pt x="604042" y="267338"/>
                <a:pt x="476250" y="224872"/>
                <a:pt x="438150" y="210584"/>
              </a:cubicBezTo>
              <a:cubicBezTo>
                <a:pt x="400050" y="196296"/>
                <a:pt x="413025" y="197301"/>
                <a:pt x="400050" y="191534"/>
              </a:cubicBezTo>
              <a:cubicBezTo>
                <a:pt x="384426" y="184590"/>
                <a:pt x="368300" y="178834"/>
                <a:pt x="352425" y="172484"/>
              </a:cubicBezTo>
              <a:cubicBezTo>
                <a:pt x="387350" y="169309"/>
                <a:pt x="395685" y="174071"/>
                <a:pt x="476250" y="174865"/>
              </a:cubicBezTo>
              <a:cubicBezTo>
                <a:pt x="556815" y="175659"/>
                <a:pt x="783431" y="158196"/>
                <a:pt x="835818" y="177246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450056</xdr:colOff>
      <xdr:row>64</xdr:row>
      <xdr:rowOff>0</xdr:rowOff>
    </xdr:from>
    <xdr:to>
      <xdr:col>16</xdr:col>
      <xdr:colOff>459581</xdr:colOff>
      <xdr:row>64</xdr:row>
      <xdr:rowOff>7144</xdr:rowOff>
    </xdr:to>
    <xdr:cxnSp macro="">
      <xdr:nvCxnSpPr>
        <xdr:cNvPr id="44" name="Connettore 1 43"/>
        <xdr:cNvCxnSpPr/>
      </xdr:nvCxnSpPr>
      <xdr:spPr>
        <a:xfrm>
          <a:off x="7155656" y="15354300"/>
          <a:ext cx="1838325" cy="71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438151</xdr:colOff>
      <xdr:row>65</xdr:row>
      <xdr:rowOff>110156</xdr:rowOff>
    </xdr:from>
    <xdr:to>
      <xdr:col>0</xdr:col>
      <xdr:colOff>563329</xdr:colOff>
      <xdr:row>66</xdr:row>
      <xdr:rowOff>57150</xdr:rowOff>
    </xdr:to>
    <xdr:cxnSp macro="">
      <xdr:nvCxnSpPr>
        <xdr:cNvPr id="34" name="Connettore 1 33"/>
        <xdr:cNvCxnSpPr>
          <a:endCxn id="24" idx="7"/>
        </xdr:cNvCxnSpPr>
      </xdr:nvCxnSpPr>
      <xdr:spPr>
        <a:xfrm flipV="1">
          <a:off x="438151" y="13511831"/>
          <a:ext cx="125178" cy="147019"/>
        </a:xfrm>
        <a:prstGeom prst="line">
          <a:avLst/>
        </a:prstGeom>
        <a:ln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77</xdr:row>
      <xdr:rowOff>0</xdr:rowOff>
    </xdr:from>
    <xdr:to>
      <xdr:col>1</xdr:col>
      <xdr:colOff>666749</xdr:colOff>
      <xdr:row>79</xdr:row>
      <xdr:rowOff>152400</xdr:rowOff>
    </xdr:to>
    <xdr:sp macro="" textlink="">
      <xdr:nvSpPr>
        <xdr:cNvPr id="33" name="Rettangolo 32"/>
        <xdr:cNvSpPr/>
      </xdr:nvSpPr>
      <xdr:spPr>
        <a:xfrm>
          <a:off x="742950" y="15801975"/>
          <a:ext cx="533399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  <a:p>
          <a:pPr algn="l"/>
          <a:r>
            <a:rPr lang="it-IT" sz="1100"/>
            <a:t>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65" zoomScaleNormal="100" zoomScaleSheetLayoutView="100" workbookViewId="0">
      <selection activeCell="M79" sqref="M79"/>
    </sheetView>
  </sheetViews>
  <sheetFormatPr defaultRowHeight="15" x14ac:dyDescent="0.25"/>
  <cols>
    <col min="2" max="2" width="10.7109375" bestFit="1" customWidth="1"/>
  </cols>
  <sheetData>
    <row r="1" spans="1:21" ht="15.75" thickBot="1" x14ac:dyDescent="0.3">
      <c r="D1" s="1"/>
      <c r="E1" s="2" t="s">
        <v>0</v>
      </c>
      <c r="F1" s="2"/>
      <c r="G1" s="2"/>
      <c r="H1" s="3"/>
    </row>
    <row r="3" spans="1:21" ht="16.5" thickBot="1" x14ac:dyDescent="0.3">
      <c r="A3" s="21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1" ht="16.5" thickBot="1" x14ac:dyDescent="0.3">
      <c r="A4" s="22"/>
      <c r="B4" s="23"/>
      <c r="C4" s="9" t="s">
        <v>3</v>
      </c>
      <c r="D4" s="93" t="s">
        <v>6</v>
      </c>
      <c r="E4" s="9" t="s">
        <v>5</v>
      </c>
      <c r="F4" s="94" t="s">
        <v>1</v>
      </c>
      <c r="G4" s="9" t="s">
        <v>2</v>
      </c>
      <c r="H4" s="9" t="s">
        <v>4</v>
      </c>
      <c r="I4" s="95" t="s">
        <v>12</v>
      </c>
      <c r="J4" s="93" t="s">
        <v>13</v>
      </c>
      <c r="K4" s="9" t="s">
        <v>8</v>
      </c>
      <c r="L4" s="93" t="s">
        <v>9</v>
      </c>
      <c r="M4" s="25" t="s">
        <v>10</v>
      </c>
      <c r="N4" s="24" t="s">
        <v>14</v>
      </c>
      <c r="O4" s="80" t="s">
        <v>16</v>
      </c>
      <c r="P4" s="14"/>
    </row>
    <row r="5" spans="1:21" ht="16.5" thickBot="1" x14ac:dyDescent="0.3">
      <c r="A5" s="22"/>
      <c r="B5" s="23"/>
      <c r="C5" s="26" t="s">
        <v>7</v>
      </c>
      <c r="D5" s="27" t="s">
        <v>7</v>
      </c>
      <c r="E5" s="28" t="s">
        <v>7</v>
      </c>
      <c r="F5" s="26"/>
      <c r="G5" s="27" t="s">
        <v>7</v>
      </c>
      <c r="H5" s="28" t="s">
        <v>47</v>
      </c>
      <c r="I5" s="27"/>
      <c r="J5" s="29" t="s">
        <v>48</v>
      </c>
      <c r="K5" s="30"/>
      <c r="L5" s="27" t="s">
        <v>49</v>
      </c>
      <c r="M5" s="27" t="s">
        <v>11</v>
      </c>
      <c r="N5" s="27" t="s">
        <v>15</v>
      </c>
      <c r="O5" s="81" t="s">
        <v>17</v>
      </c>
      <c r="P5" s="14"/>
    </row>
    <row r="6" spans="1:21" ht="16.5" thickBot="1" x14ac:dyDescent="0.3">
      <c r="A6" s="22"/>
      <c r="B6" s="23"/>
      <c r="C6" s="32">
        <v>5</v>
      </c>
      <c r="D6" s="27"/>
      <c r="E6" s="27"/>
      <c r="F6" s="27">
        <v>3.14</v>
      </c>
      <c r="G6" s="32">
        <v>0.6</v>
      </c>
      <c r="H6" s="124">
        <f>(C6*C6*F6*G6)</f>
        <v>47.1</v>
      </c>
      <c r="I6" s="32">
        <v>9.4E-2</v>
      </c>
      <c r="J6" s="33">
        <f>(1000*0.981)</f>
        <v>981</v>
      </c>
      <c r="K6" s="27">
        <f>I6*H6</f>
        <v>4.4274000000000004</v>
      </c>
      <c r="L6" s="29">
        <f>(K6*0.981*H6)/1000</f>
        <v>0.20456845974000001</v>
      </c>
      <c r="M6" s="34">
        <f>981*H6</f>
        <v>46205.1</v>
      </c>
      <c r="N6" s="34">
        <f>H6*J6</f>
        <v>46205.1</v>
      </c>
      <c r="O6" s="35">
        <f>(M6-K6*981)/981</f>
        <v>42.672599999999996</v>
      </c>
    </row>
    <row r="7" spans="1:21" ht="16.5" thickBot="1" x14ac:dyDescent="0.3">
      <c r="A7" s="36"/>
      <c r="B7" s="37"/>
      <c r="C7" s="38"/>
      <c r="D7" s="39"/>
      <c r="E7" s="39"/>
      <c r="F7" s="38"/>
      <c r="G7" s="38"/>
      <c r="H7" s="40"/>
      <c r="I7" s="39"/>
      <c r="J7" s="39"/>
      <c r="K7" s="38"/>
      <c r="L7" s="39"/>
      <c r="M7" s="38"/>
      <c r="N7" s="38"/>
      <c r="O7" s="39"/>
    </row>
    <row r="8" spans="1:21" ht="16.5" thickBot="1" x14ac:dyDescent="0.3">
      <c r="A8" s="41"/>
      <c r="B8" s="42"/>
      <c r="C8" s="43"/>
      <c r="D8" s="86" t="s">
        <v>18</v>
      </c>
      <c r="E8" s="7"/>
      <c r="F8" s="7"/>
      <c r="G8" s="6" t="s">
        <v>2</v>
      </c>
      <c r="H8" s="6" t="s">
        <v>4</v>
      </c>
      <c r="I8" s="84" t="s">
        <v>12</v>
      </c>
      <c r="J8" s="85" t="s">
        <v>13</v>
      </c>
      <c r="K8" s="6" t="s">
        <v>8</v>
      </c>
      <c r="L8" s="85" t="s">
        <v>9</v>
      </c>
      <c r="M8" s="19" t="s">
        <v>10</v>
      </c>
      <c r="N8" s="18" t="s">
        <v>14</v>
      </c>
      <c r="O8" s="82" t="s">
        <v>16</v>
      </c>
      <c r="P8" s="14"/>
    </row>
    <row r="9" spans="1:21" ht="16.5" thickBot="1" x14ac:dyDescent="0.3">
      <c r="A9" s="22"/>
      <c r="B9" s="23"/>
      <c r="C9" s="47"/>
      <c r="D9" s="47"/>
      <c r="E9" s="47"/>
      <c r="F9" s="47"/>
      <c r="G9" s="27" t="s">
        <v>7</v>
      </c>
      <c r="H9" s="27" t="s">
        <v>47</v>
      </c>
      <c r="I9" s="27"/>
      <c r="J9" s="29" t="s">
        <v>48</v>
      </c>
      <c r="K9" s="27"/>
      <c r="L9" s="27"/>
      <c r="M9" s="27" t="s">
        <v>11</v>
      </c>
      <c r="N9" s="27" t="s">
        <v>15</v>
      </c>
      <c r="O9" s="81" t="s">
        <v>17</v>
      </c>
      <c r="P9" s="14"/>
    </row>
    <row r="10" spans="1:21" ht="16.5" thickBot="1" x14ac:dyDescent="0.3">
      <c r="A10" s="22"/>
      <c r="B10" s="23"/>
      <c r="C10" s="27"/>
      <c r="D10" s="32">
        <v>4</v>
      </c>
      <c r="E10" s="27"/>
      <c r="F10" s="27"/>
      <c r="G10" s="32">
        <v>0.4</v>
      </c>
      <c r="H10" s="27">
        <f>D10*D10*G10</f>
        <v>6.4</v>
      </c>
      <c r="I10" s="48">
        <f>0.14</f>
        <v>0.14000000000000001</v>
      </c>
      <c r="J10" s="32">
        <f>J6</f>
        <v>981</v>
      </c>
      <c r="K10" s="27">
        <f>H10*I10</f>
        <v>0.89600000000000013</v>
      </c>
      <c r="L10" s="27">
        <f>(K10*J10/H10)/1000</f>
        <v>0.13733999999999999</v>
      </c>
      <c r="M10" s="27">
        <f>H10*J10</f>
        <v>6278.4000000000005</v>
      </c>
      <c r="N10" s="27">
        <f>M10</f>
        <v>6278.4000000000005</v>
      </c>
      <c r="O10" s="49">
        <f>(M10-K10*J10)/J10</f>
        <v>5.5040000000000013</v>
      </c>
    </row>
    <row r="11" spans="1:21" ht="16.5" thickBot="1" x14ac:dyDescent="0.3">
      <c r="A11" s="36"/>
      <c r="B11" s="21"/>
      <c r="C11" s="40"/>
      <c r="D11" s="39"/>
      <c r="E11" s="38"/>
      <c r="F11" s="38"/>
      <c r="G11" s="38"/>
      <c r="H11" s="38"/>
      <c r="I11" s="50"/>
      <c r="J11" s="38"/>
      <c r="K11" s="38"/>
      <c r="L11" s="38"/>
      <c r="M11" s="38"/>
      <c r="N11" s="38"/>
      <c r="O11" s="39"/>
    </row>
    <row r="12" spans="1:21" ht="16.5" thickBot="1" x14ac:dyDescent="0.3">
      <c r="A12" s="41"/>
      <c r="B12" s="51"/>
      <c r="C12" s="43"/>
      <c r="D12" s="88" t="s">
        <v>19</v>
      </c>
      <c r="E12" s="7" t="s">
        <v>20</v>
      </c>
      <c r="F12" s="88" t="s">
        <v>21</v>
      </c>
      <c r="G12" s="6" t="s">
        <v>2</v>
      </c>
      <c r="H12" s="6" t="s">
        <v>4</v>
      </c>
      <c r="I12" s="84" t="s">
        <v>12</v>
      </c>
      <c r="J12" s="85" t="s">
        <v>13</v>
      </c>
      <c r="K12" s="6" t="s">
        <v>8</v>
      </c>
      <c r="L12" s="85" t="s">
        <v>9</v>
      </c>
      <c r="M12" s="46" t="s">
        <v>10</v>
      </c>
      <c r="N12" s="45" t="s">
        <v>14</v>
      </c>
      <c r="O12" s="82" t="s">
        <v>16</v>
      </c>
      <c r="P12" s="14"/>
    </row>
    <row r="13" spans="1:21" ht="16.5" thickBot="1" x14ac:dyDescent="0.3">
      <c r="A13" s="22"/>
      <c r="B13" s="11"/>
      <c r="C13" s="47"/>
      <c r="D13" s="11"/>
      <c r="E13" s="47"/>
      <c r="F13" s="52" t="s">
        <v>50</v>
      </c>
      <c r="G13" s="27" t="s">
        <v>7</v>
      </c>
      <c r="H13" s="27" t="s">
        <v>47</v>
      </c>
      <c r="I13" s="34"/>
      <c r="J13" s="29" t="s">
        <v>48</v>
      </c>
      <c r="K13" s="34"/>
      <c r="L13" s="27" t="s">
        <v>49</v>
      </c>
      <c r="M13" s="27" t="s">
        <v>11</v>
      </c>
      <c r="N13" s="27" t="s">
        <v>15</v>
      </c>
      <c r="O13" s="81" t="s">
        <v>17</v>
      </c>
      <c r="P13" s="14"/>
      <c r="U13" s="8"/>
    </row>
    <row r="14" spans="1:21" ht="16.5" thickBot="1" x14ac:dyDescent="0.3">
      <c r="A14" s="22"/>
      <c r="B14" s="11"/>
      <c r="C14" s="27"/>
      <c r="D14" s="48">
        <v>3</v>
      </c>
      <c r="E14" s="53">
        <f>0.866025*D14</f>
        <v>2.5980750000000001</v>
      </c>
      <c r="F14" s="54">
        <f>(D14*6)*E14/2</f>
        <v>23.382675000000003</v>
      </c>
      <c r="G14" s="32">
        <v>0.3</v>
      </c>
      <c r="H14" s="55">
        <f>F14*G14</f>
        <v>7.0148025000000009</v>
      </c>
      <c r="I14" s="32">
        <v>0.14000000000000001</v>
      </c>
      <c r="J14" s="48">
        <v>981</v>
      </c>
      <c r="K14" s="56">
        <f>H14*I14</f>
        <v>0.98207235000000026</v>
      </c>
      <c r="L14" s="54">
        <f>K14*J14/H14/1000</f>
        <v>0.13733999999999999</v>
      </c>
      <c r="M14" s="57">
        <f>J14*H14</f>
        <v>6881.5212525000006</v>
      </c>
      <c r="N14" s="57">
        <f>M14</f>
        <v>6881.5212525000006</v>
      </c>
      <c r="O14" s="35">
        <f>(M14-K14*981)/981</f>
        <v>6.0327301500000008</v>
      </c>
    </row>
    <row r="15" spans="1:21" ht="16.5" thickBot="1" x14ac:dyDescent="0.3">
      <c r="A15" s="22"/>
      <c r="B15" s="11"/>
      <c r="C15" s="34"/>
      <c r="D15" s="58"/>
      <c r="E15" s="34"/>
      <c r="F15" s="58"/>
      <c r="G15" s="34"/>
      <c r="H15" s="58"/>
      <c r="I15" s="34"/>
      <c r="J15" s="58"/>
      <c r="K15" s="34"/>
      <c r="L15" s="58"/>
      <c r="M15" s="34"/>
      <c r="N15" s="34"/>
      <c r="O15" s="31"/>
    </row>
    <row r="16" spans="1:21" ht="16.5" thickBot="1" x14ac:dyDescent="0.3">
      <c r="A16" s="36"/>
      <c r="B16" s="21"/>
      <c r="C16" s="38"/>
      <c r="D16" s="50"/>
      <c r="E16" s="38"/>
      <c r="F16" s="50"/>
      <c r="G16" s="38"/>
      <c r="H16" s="50"/>
      <c r="I16" s="40"/>
      <c r="J16" s="59"/>
      <c r="K16" s="40"/>
      <c r="L16" s="59"/>
      <c r="M16" s="40"/>
      <c r="N16" s="38"/>
      <c r="O16" s="39"/>
    </row>
    <row r="17" spans="1:20" ht="16.5" thickBot="1" x14ac:dyDescent="0.3">
      <c r="A17" s="60" t="s">
        <v>34</v>
      </c>
      <c r="B17" s="61">
        <v>0.8</v>
      </c>
      <c r="C17" s="6" t="s">
        <v>32</v>
      </c>
      <c r="D17" s="85" t="s">
        <v>36</v>
      </c>
      <c r="E17" s="7" t="s">
        <v>33</v>
      </c>
      <c r="F17" s="89" t="s">
        <v>1</v>
      </c>
      <c r="G17" s="6" t="s">
        <v>21</v>
      </c>
      <c r="H17" s="6" t="s">
        <v>4</v>
      </c>
      <c r="I17" s="84" t="s">
        <v>12</v>
      </c>
      <c r="J17" s="85" t="s">
        <v>13</v>
      </c>
      <c r="K17" s="6" t="s">
        <v>8</v>
      </c>
      <c r="L17" s="85" t="s">
        <v>9</v>
      </c>
      <c r="M17" s="46" t="s">
        <v>10</v>
      </c>
      <c r="N17" s="45" t="s">
        <v>14</v>
      </c>
      <c r="O17" s="82" t="s">
        <v>16</v>
      </c>
      <c r="P17" s="14"/>
    </row>
    <row r="18" spans="1:20" ht="16.5" thickBot="1" x14ac:dyDescent="0.3">
      <c r="A18" s="22"/>
      <c r="B18" s="23"/>
      <c r="C18" s="27"/>
      <c r="D18" s="27" t="s">
        <v>7</v>
      </c>
      <c r="E18" s="27" t="s">
        <v>7</v>
      </c>
      <c r="F18" s="27"/>
      <c r="G18" s="27" t="s">
        <v>50</v>
      </c>
      <c r="H18" s="27" t="s">
        <v>47</v>
      </c>
      <c r="I18" s="27"/>
      <c r="J18" s="27" t="s">
        <v>48</v>
      </c>
      <c r="K18" s="27"/>
      <c r="L18" s="27" t="s">
        <v>49</v>
      </c>
      <c r="M18" s="27" t="s">
        <v>11</v>
      </c>
      <c r="N18" s="27" t="s">
        <v>15</v>
      </c>
      <c r="O18" s="81" t="s">
        <v>17</v>
      </c>
      <c r="P18" s="14"/>
    </row>
    <row r="19" spans="1:20" ht="16.5" thickBot="1" x14ac:dyDescent="0.3">
      <c r="A19" s="22"/>
      <c r="B19" s="23"/>
      <c r="C19" s="26"/>
      <c r="D19" s="62">
        <v>8</v>
      </c>
      <c r="E19" s="63">
        <f>0.4</f>
        <v>0.4</v>
      </c>
      <c r="F19" s="26">
        <f>3.14</f>
        <v>3.14</v>
      </c>
      <c r="G19" s="26">
        <f>(E19*E19)*3.14</f>
        <v>0.50240000000000007</v>
      </c>
      <c r="H19" s="26">
        <f>G19*D19</f>
        <v>4.0192000000000005</v>
      </c>
      <c r="I19" s="64">
        <v>0.10299999999999999</v>
      </c>
      <c r="J19" s="62">
        <f>J14</f>
        <v>981</v>
      </c>
      <c r="K19" s="26"/>
      <c r="L19" s="26"/>
      <c r="M19" s="26"/>
      <c r="N19" s="26"/>
      <c r="O19" s="28"/>
    </row>
    <row r="20" spans="1:20" ht="16.5" thickBot="1" x14ac:dyDescent="0.3">
      <c r="A20" s="22"/>
      <c r="B20" s="23"/>
      <c r="C20" s="43" t="s">
        <v>35</v>
      </c>
      <c r="D20" s="65">
        <v>3</v>
      </c>
      <c r="E20" s="65">
        <f>0.4</f>
        <v>0.4</v>
      </c>
      <c r="F20" s="44">
        <f>F19</f>
        <v>3.14</v>
      </c>
      <c r="G20" s="44">
        <f>G19</f>
        <v>0.50240000000000007</v>
      </c>
      <c r="H20" s="44">
        <f>E20*E20*F20*3/3</f>
        <v>0.50240000000000007</v>
      </c>
      <c r="I20" s="66">
        <f>I19</f>
        <v>0.10299999999999999</v>
      </c>
      <c r="J20" s="65">
        <f>J19</f>
        <v>981</v>
      </c>
      <c r="K20" s="43"/>
      <c r="L20" s="43"/>
      <c r="M20" s="43"/>
      <c r="N20" s="43"/>
      <c r="O20" s="67"/>
    </row>
    <row r="21" spans="1:20" ht="16.5" thickBot="1" x14ac:dyDescent="0.3">
      <c r="A21" s="22"/>
      <c r="B21" s="28">
        <v>8</v>
      </c>
      <c r="C21" s="47"/>
      <c r="D21" s="47"/>
      <c r="E21" s="47"/>
      <c r="F21" s="47"/>
      <c r="G21" s="47"/>
      <c r="H21" s="68" t="s">
        <v>37</v>
      </c>
      <c r="I21" s="23"/>
      <c r="J21" s="47"/>
      <c r="K21" s="20" t="s">
        <v>38</v>
      </c>
      <c r="L21" s="47">
        <f>K22*J20/H22/1000</f>
        <v>0.10104299999999999</v>
      </c>
      <c r="M21" s="26">
        <f>J20*H22</f>
        <v>4435.6896000000006</v>
      </c>
      <c r="N21" s="30">
        <f>M21</f>
        <v>4435.6896000000006</v>
      </c>
      <c r="O21" s="69">
        <f>(M21-K22*981)/981</f>
        <v>4.0558752000000009</v>
      </c>
      <c r="T21" s="5"/>
    </row>
    <row r="22" spans="1:20" ht="16.5" thickBot="1" x14ac:dyDescent="0.3">
      <c r="A22" s="22"/>
      <c r="B22" s="23"/>
      <c r="C22" s="34"/>
      <c r="D22" s="34"/>
      <c r="E22" s="34"/>
      <c r="F22" s="34"/>
      <c r="G22" s="34"/>
      <c r="H22" s="27">
        <f>H19+H20</f>
        <v>4.5216000000000003</v>
      </c>
      <c r="I22" s="31"/>
      <c r="J22" s="34"/>
      <c r="K22" s="34">
        <f>H22*I20</f>
        <v>0.46572479999999999</v>
      </c>
      <c r="L22" s="34"/>
      <c r="M22" s="34"/>
      <c r="N22" s="34"/>
      <c r="O22" s="31"/>
    </row>
    <row r="23" spans="1:20" ht="16.5" thickBot="1" x14ac:dyDescent="0.3">
      <c r="A23" s="22"/>
      <c r="B23" s="23"/>
      <c r="C23" s="47"/>
      <c r="D23" s="47"/>
      <c r="E23" s="47"/>
      <c r="F23" s="47"/>
      <c r="G23" s="47"/>
      <c r="H23" s="47"/>
      <c r="I23" s="23"/>
      <c r="J23" s="47"/>
      <c r="K23" s="47"/>
      <c r="L23" s="47"/>
      <c r="M23" s="47"/>
      <c r="N23" s="47"/>
      <c r="O23" s="23"/>
    </row>
    <row r="24" spans="1:20" ht="16.5" thickBot="1" x14ac:dyDescent="0.3">
      <c r="A24" s="22"/>
      <c r="B24" s="23"/>
      <c r="C24" s="34"/>
      <c r="D24" s="34"/>
      <c r="E24" s="34"/>
      <c r="F24" s="34"/>
      <c r="G24" s="34"/>
      <c r="H24" s="34"/>
      <c r="I24" s="31"/>
      <c r="J24" s="34"/>
      <c r="K24" s="34"/>
      <c r="L24" s="34"/>
      <c r="M24" s="34"/>
      <c r="N24" s="34"/>
      <c r="O24" s="31"/>
    </row>
    <row r="25" spans="1:20" ht="16.5" thickBot="1" x14ac:dyDescent="0.3">
      <c r="A25" s="22"/>
      <c r="B25" s="23"/>
      <c r="C25" s="34"/>
      <c r="D25" s="34"/>
      <c r="E25" s="34"/>
      <c r="F25" s="34"/>
      <c r="G25" s="34"/>
      <c r="H25" s="34"/>
      <c r="I25" s="31"/>
      <c r="J25" s="34"/>
      <c r="K25" s="34"/>
      <c r="L25" s="34"/>
      <c r="M25" s="34"/>
      <c r="N25" s="34"/>
      <c r="O25" s="31"/>
    </row>
    <row r="26" spans="1:20" ht="16.5" thickBot="1" x14ac:dyDescent="0.3">
      <c r="A26" s="22"/>
      <c r="B26" s="28">
        <v>3</v>
      </c>
      <c r="C26" s="70"/>
      <c r="D26" s="70"/>
      <c r="E26" s="70"/>
      <c r="F26" s="70"/>
      <c r="G26" s="70"/>
      <c r="H26" s="71"/>
      <c r="I26" s="72"/>
      <c r="J26" s="70"/>
      <c r="K26" s="70"/>
      <c r="L26" s="70"/>
      <c r="M26" s="70"/>
      <c r="N26" s="70"/>
      <c r="O26" s="72"/>
    </row>
    <row r="27" spans="1:20" ht="16.5" thickBot="1" x14ac:dyDescent="0.3">
      <c r="A27" s="41">
        <v>2</v>
      </c>
      <c r="B27" s="42"/>
      <c r="C27" s="73"/>
      <c r="D27" s="7" t="s">
        <v>33</v>
      </c>
      <c r="E27" s="89" t="s">
        <v>1</v>
      </c>
      <c r="F27" s="90" t="s">
        <v>39</v>
      </c>
      <c r="G27" s="90" t="s">
        <v>40</v>
      </c>
      <c r="H27" s="91" t="s">
        <v>41</v>
      </c>
      <c r="I27" s="84" t="s">
        <v>12</v>
      </c>
      <c r="J27" s="85" t="s">
        <v>13</v>
      </c>
      <c r="K27" s="6" t="s">
        <v>8</v>
      </c>
      <c r="L27" s="85" t="s">
        <v>9</v>
      </c>
      <c r="M27" s="46" t="s">
        <v>10</v>
      </c>
      <c r="N27" s="45" t="s">
        <v>14</v>
      </c>
      <c r="O27" s="82" t="s">
        <v>16</v>
      </c>
      <c r="P27" s="14"/>
    </row>
    <row r="28" spans="1:20" ht="16.5" thickBot="1" x14ac:dyDescent="0.3">
      <c r="A28" s="22"/>
      <c r="B28" s="28">
        <v>1</v>
      </c>
      <c r="C28" s="34"/>
      <c r="D28" s="29" t="s">
        <v>7</v>
      </c>
      <c r="E28" s="34"/>
      <c r="F28" s="27" t="s">
        <v>47</v>
      </c>
      <c r="G28" s="27" t="s">
        <v>47</v>
      </c>
      <c r="H28" s="27" t="s">
        <v>47</v>
      </c>
      <c r="I28" s="34"/>
      <c r="J28" s="27" t="s">
        <v>48</v>
      </c>
      <c r="K28" s="27"/>
      <c r="L28" s="27" t="s">
        <v>49</v>
      </c>
      <c r="M28" s="27" t="s">
        <v>11</v>
      </c>
      <c r="N28" s="27" t="s">
        <v>15</v>
      </c>
      <c r="O28" s="81" t="s">
        <v>17</v>
      </c>
      <c r="P28" s="14"/>
    </row>
    <row r="29" spans="1:20" ht="16.5" thickBot="1" x14ac:dyDescent="0.3">
      <c r="A29" s="22"/>
      <c r="B29" s="23"/>
      <c r="C29" s="47"/>
      <c r="D29" s="64">
        <v>1</v>
      </c>
      <c r="E29" s="62">
        <f>3.14</f>
        <v>3.14</v>
      </c>
      <c r="F29" s="74">
        <f>(E29*D29*D29*D29*4/3)/2</f>
        <v>2.0933333333333333</v>
      </c>
      <c r="G29" s="74">
        <f>D29*D29*E29*2.5/3</f>
        <v>2.6166666666666667</v>
      </c>
      <c r="H29" s="74">
        <f>F29+G29</f>
        <v>4.71</v>
      </c>
      <c r="I29" s="62">
        <v>0.10299999999999999</v>
      </c>
      <c r="J29" s="62">
        <f>981</f>
        <v>981</v>
      </c>
      <c r="K29" s="74">
        <f>H29*I29</f>
        <v>0.48512999999999995</v>
      </c>
      <c r="L29" s="26">
        <f>K29*J29/H29/1000</f>
        <v>0.10104299999999999</v>
      </c>
      <c r="M29" s="26">
        <f>H29*J29</f>
        <v>4620.51</v>
      </c>
      <c r="N29" s="26">
        <f>M29</f>
        <v>4620.51</v>
      </c>
      <c r="O29" s="75">
        <f>(M29-K29*J29)/J29</f>
        <v>4.224870000000001</v>
      </c>
    </row>
    <row r="30" spans="1:20" ht="16.5" thickBot="1" x14ac:dyDescent="0.3">
      <c r="A30" s="22"/>
      <c r="B30" s="28">
        <f>2.5</f>
        <v>2.5</v>
      </c>
      <c r="C30" s="34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/>
    </row>
    <row r="31" spans="1:20" ht="16.5" thickBot="1" x14ac:dyDescent="0.3">
      <c r="A31" s="22"/>
      <c r="B31" s="23"/>
      <c r="C31" s="47"/>
      <c r="D31" s="2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3"/>
    </row>
    <row r="32" spans="1:20" ht="16.5" thickBot="1" x14ac:dyDescent="0.3">
      <c r="A32" s="22"/>
      <c r="B32" s="23"/>
      <c r="C32" s="34"/>
      <c r="D32" s="3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1"/>
    </row>
    <row r="33" spans="1:16" ht="16.5" thickBot="1" x14ac:dyDescent="0.3">
      <c r="A33" s="36"/>
      <c r="B33" s="37"/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"/>
    </row>
    <row r="34" spans="1:16" ht="16.5" thickBot="1" x14ac:dyDescent="0.3">
      <c r="A34" s="41">
        <v>1.5</v>
      </c>
      <c r="B34" s="42"/>
      <c r="C34" s="89" t="s">
        <v>1</v>
      </c>
      <c r="D34" s="7" t="s">
        <v>33</v>
      </c>
      <c r="E34" s="6" t="s">
        <v>4</v>
      </c>
      <c r="F34" s="84" t="s">
        <v>12</v>
      </c>
      <c r="G34" s="85" t="s">
        <v>13</v>
      </c>
      <c r="H34" s="6" t="s">
        <v>8</v>
      </c>
      <c r="I34" s="85" t="s">
        <v>9</v>
      </c>
      <c r="J34" s="87" t="s">
        <v>10</v>
      </c>
      <c r="K34" s="6" t="s">
        <v>14</v>
      </c>
      <c r="L34" s="82" t="s">
        <v>16</v>
      </c>
      <c r="M34" s="92"/>
      <c r="N34" s="34"/>
      <c r="O34" s="31"/>
    </row>
    <row r="35" spans="1:16" ht="16.5" thickBot="1" x14ac:dyDescent="0.3">
      <c r="A35" s="22"/>
      <c r="B35" s="23"/>
      <c r="C35" s="47"/>
      <c r="D35" s="27" t="s">
        <v>7</v>
      </c>
      <c r="E35" s="27" t="s">
        <v>47</v>
      </c>
      <c r="F35" s="29"/>
      <c r="G35" s="27" t="s">
        <v>48</v>
      </c>
      <c r="H35" s="27"/>
      <c r="I35" s="27" t="s">
        <v>49</v>
      </c>
      <c r="J35" s="27" t="s">
        <v>11</v>
      </c>
      <c r="K35" s="27" t="s">
        <v>15</v>
      </c>
      <c r="L35" s="81" t="s">
        <v>17</v>
      </c>
      <c r="M35" s="83"/>
      <c r="N35" s="47"/>
      <c r="O35" s="23"/>
    </row>
    <row r="36" spans="1:16" ht="16.5" thickBot="1" x14ac:dyDescent="0.3">
      <c r="A36" s="22"/>
      <c r="B36" s="23"/>
      <c r="C36" s="76">
        <v>3.14</v>
      </c>
      <c r="D36" s="76">
        <f>1.5/2</f>
        <v>0.75</v>
      </c>
      <c r="E36" s="27">
        <f>(D36*D36*C36)*4/3</f>
        <v>2.355</v>
      </c>
      <c r="F36" s="76">
        <v>0.108</v>
      </c>
      <c r="G36" s="76">
        <v>981</v>
      </c>
      <c r="H36" s="27">
        <f>E36*F36</f>
        <v>0.25434000000000001</v>
      </c>
      <c r="I36" s="77">
        <f>H36*G36/E36/1000</f>
        <v>0.10594800000000001</v>
      </c>
      <c r="J36" s="27">
        <f>G36*E36</f>
        <v>2310.2550000000001</v>
      </c>
      <c r="K36" s="27">
        <f>J36</f>
        <v>2310.2550000000001</v>
      </c>
      <c r="L36" s="78">
        <f>(J36-H36*G369)/G36</f>
        <v>2.355</v>
      </c>
      <c r="M36" s="34"/>
      <c r="N36" s="34"/>
      <c r="O36" s="31"/>
    </row>
    <row r="37" spans="1:16" ht="16.5" thickBot="1" x14ac:dyDescent="0.3">
      <c r="A37" s="22"/>
      <c r="B37" s="23"/>
      <c r="C37" s="47"/>
      <c r="D37" s="47"/>
      <c r="E37" s="47"/>
      <c r="F37" s="47"/>
      <c r="G37" s="47"/>
      <c r="H37" s="47"/>
      <c r="I37" s="47"/>
      <c r="J37" s="47"/>
      <c r="K37" s="47"/>
      <c r="L37" s="34"/>
      <c r="M37" s="47"/>
      <c r="N37" s="47"/>
      <c r="O37" s="23"/>
    </row>
    <row r="38" spans="1:16" ht="16.5" thickBot="1" x14ac:dyDescent="0.3">
      <c r="A38" s="22"/>
      <c r="B38" s="2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1"/>
    </row>
    <row r="39" spans="1:16" ht="16.5" thickBot="1" x14ac:dyDescent="0.3">
      <c r="A39" s="36"/>
      <c r="B39" s="3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37"/>
    </row>
    <row r="40" spans="1:16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5"/>
    </row>
    <row r="41" spans="1:16" ht="15.75" x14ac:dyDescent="0.25">
      <c r="A41" s="11" t="s">
        <v>51</v>
      </c>
      <c r="B41" s="11"/>
      <c r="C41" s="11"/>
      <c r="D41" s="11"/>
      <c r="E41" s="11"/>
      <c r="F41" s="11"/>
      <c r="G41" s="11"/>
      <c r="H41" s="11" t="s">
        <v>52</v>
      </c>
      <c r="I41" s="11"/>
      <c r="J41" s="11"/>
      <c r="K41" s="11"/>
      <c r="L41" s="11"/>
      <c r="M41" s="11"/>
      <c r="N41" s="11"/>
      <c r="O41" s="11"/>
      <c r="P41" s="5"/>
    </row>
    <row r="42" spans="1:16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"/>
    </row>
    <row r="43" spans="1:16" x14ac:dyDescent="0.25">
      <c r="A43" t="s">
        <v>53</v>
      </c>
      <c r="P43" s="5"/>
    </row>
    <row r="44" spans="1:16" x14ac:dyDescent="0.25">
      <c r="A44" t="s">
        <v>54</v>
      </c>
      <c r="P44" s="5"/>
    </row>
    <row r="45" spans="1:16" ht="15.75" x14ac:dyDescent="0.25">
      <c r="A45" s="10" t="s">
        <v>55</v>
      </c>
      <c r="P45" s="5"/>
    </row>
    <row r="46" spans="1:16" ht="16.5" thickBot="1" x14ac:dyDescent="0.3">
      <c r="A46" s="10" t="s">
        <v>56</v>
      </c>
    </row>
    <row r="47" spans="1:16" ht="16.5" thickBot="1" x14ac:dyDescent="0.3">
      <c r="F47" s="15" t="s">
        <v>22</v>
      </c>
      <c r="G47" s="16"/>
      <c r="H47" s="16"/>
      <c r="I47" s="17"/>
      <c r="P47" s="5"/>
    </row>
    <row r="48" spans="1:16" ht="15.75" x14ac:dyDescent="0.25">
      <c r="A48" s="11" t="s">
        <v>23</v>
      </c>
      <c r="B48" s="11"/>
      <c r="C48" s="11"/>
      <c r="D48" s="11"/>
      <c r="E48" s="11"/>
      <c r="F48" s="11"/>
      <c r="G48" s="11"/>
      <c r="H48" s="12" t="s">
        <v>24</v>
      </c>
      <c r="I48" s="11"/>
      <c r="J48" s="11"/>
      <c r="K48" s="11"/>
      <c r="L48" s="11"/>
      <c r="M48" s="11"/>
      <c r="N48" s="11"/>
      <c r="O48" s="11"/>
      <c r="P48" s="11"/>
    </row>
    <row r="49" spans="1:17" ht="15.75" x14ac:dyDescent="0.25">
      <c r="A49" s="11" t="s">
        <v>25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7" ht="15.75" x14ac:dyDescent="0.25">
      <c r="A50" s="11" t="s">
        <v>26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7" ht="15.75" x14ac:dyDescent="0.25">
      <c r="A51" s="11"/>
      <c r="B51" s="11"/>
      <c r="C51" s="11" t="s">
        <v>27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/>
    </row>
    <row r="52" spans="1:17" ht="15.75" x14ac:dyDescent="0.25">
      <c r="A52" s="11"/>
      <c r="B52" s="11"/>
      <c r="C52" s="11" t="s">
        <v>28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</row>
    <row r="53" spans="1:17" ht="15.75" x14ac:dyDescent="0.25">
      <c r="A53" s="11"/>
      <c r="B53" s="11"/>
      <c r="C53" s="11" t="s">
        <v>29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</row>
    <row r="54" spans="1:17" ht="15.75" x14ac:dyDescent="0.25">
      <c r="A54" s="11"/>
      <c r="B54" s="11"/>
      <c r="C54" s="11" t="s">
        <v>43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</row>
    <row r="55" spans="1:17" ht="15.75" x14ac:dyDescent="0.25">
      <c r="A55" s="11" t="s">
        <v>30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</row>
    <row r="56" spans="1:17" ht="15.75" x14ac:dyDescent="0.25">
      <c r="A56" s="11">
        <v>1.55</v>
      </c>
      <c r="B56" s="11" t="s">
        <v>31</v>
      </c>
      <c r="C56" s="11"/>
      <c r="D56" s="11"/>
      <c r="E56" s="11"/>
      <c r="F56" s="11"/>
      <c r="G56" s="11"/>
      <c r="H56" s="11"/>
      <c r="I56" s="11"/>
      <c r="J56" s="11"/>
      <c r="O56" s="11"/>
      <c r="P56" s="10"/>
    </row>
    <row r="57" spans="1:17" ht="15.75" x14ac:dyDescent="0.25">
      <c r="A57" s="11" t="s">
        <v>44</v>
      </c>
      <c r="B57" s="11"/>
      <c r="C57" s="11"/>
      <c r="D57" s="11"/>
      <c r="E57" s="11"/>
      <c r="F57" s="11"/>
      <c r="G57" s="11"/>
      <c r="H57" s="11"/>
      <c r="I57" s="11"/>
      <c r="J57" s="11"/>
      <c r="O57" s="11"/>
      <c r="P57" s="10"/>
    </row>
    <row r="58" spans="1:17" ht="16.5" thickBot="1" x14ac:dyDescent="0.3">
      <c r="A58" s="13" t="s">
        <v>45</v>
      </c>
      <c r="B58" s="10"/>
      <c r="C58" s="10"/>
      <c r="D58" s="10"/>
      <c r="E58" s="10"/>
      <c r="F58" s="10"/>
      <c r="G58" s="10"/>
      <c r="H58" s="10"/>
      <c r="I58" s="11" t="s">
        <v>46</v>
      </c>
      <c r="J58" s="11"/>
      <c r="O58" s="11"/>
      <c r="P58" s="10"/>
    </row>
    <row r="59" spans="1:17" ht="16.5" thickBot="1" x14ac:dyDescent="0.3">
      <c r="F59" s="115"/>
      <c r="G59" s="105" t="s">
        <v>57</v>
      </c>
      <c r="H59" s="105"/>
      <c r="I59" s="105"/>
      <c r="J59" s="106"/>
    </row>
    <row r="60" spans="1:17" ht="16.5" thickBot="1" x14ac:dyDescent="0.3">
      <c r="A60" s="11"/>
      <c r="B60" s="10"/>
      <c r="C60" s="10"/>
      <c r="D60" s="10"/>
      <c r="E60" s="10"/>
      <c r="O60" s="10"/>
      <c r="P60" s="10"/>
    </row>
    <row r="61" spans="1:17" ht="15.75" thickBot="1" x14ac:dyDescent="0.3">
      <c r="C61" s="98" t="s">
        <v>58</v>
      </c>
      <c r="D61" s="99" t="s">
        <v>59</v>
      </c>
      <c r="E61" s="100"/>
      <c r="F61" s="101"/>
      <c r="G61" s="103" t="s">
        <v>4</v>
      </c>
      <c r="H61" s="104" t="s">
        <v>61</v>
      </c>
      <c r="J61" s="102" t="s">
        <v>60</v>
      </c>
    </row>
    <row r="62" spans="1:17" ht="16.5" thickBot="1" x14ac:dyDescent="0.3">
      <c r="B62" s="96">
        <f>C63</f>
        <v>5</v>
      </c>
      <c r="H62" t="s">
        <v>62</v>
      </c>
      <c r="N62" s="11"/>
      <c r="O62" s="11"/>
      <c r="P62" s="11"/>
      <c r="Q62" s="11"/>
    </row>
    <row r="63" spans="1:17" ht="16.5" thickBot="1" x14ac:dyDescent="0.3">
      <c r="C63" s="116">
        <v>5</v>
      </c>
      <c r="E63" s="116">
        <v>0.66</v>
      </c>
      <c r="G63" s="97">
        <f>(C63*C63)*E63</f>
        <v>16.5</v>
      </c>
      <c r="H63" s="116">
        <v>1.55</v>
      </c>
      <c r="J63" s="107">
        <f>H63/G63</f>
        <v>9.3939393939393948E-2</v>
      </c>
      <c r="L63" t="s">
        <v>65</v>
      </c>
      <c r="N63" s="11"/>
      <c r="O63" s="11"/>
      <c r="P63" s="11"/>
      <c r="Q63" s="11"/>
    </row>
    <row r="64" spans="1:17" ht="16.5" thickBot="1" x14ac:dyDescent="0.3">
      <c r="A64" s="112">
        <f>C63</f>
        <v>5</v>
      </c>
      <c r="N64" s="11"/>
      <c r="O64" s="11"/>
      <c r="P64" s="11"/>
      <c r="Q64" s="11"/>
    </row>
    <row r="65" spans="1:17" ht="16.5" thickBot="1" x14ac:dyDescent="0.3">
      <c r="C65" s="98" t="s">
        <v>63</v>
      </c>
      <c r="D65" s="99" t="s">
        <v>59</v>
      </c>
      <c r="E65" s="100"/>
      <c r="F65" s="101"/>
      <c r="G65" s="108" t="s">
        <v>4</v>
      </c>
      <c r="H65" s="111" t="s">
        <v>64</v>
      </c>
      <c r="J65" s="102" t="s">
        <v>60</v>
      </c>
      <c r="N65" s="10"/>
      <c r="O65" s="10"/>
      <c r="P65" s="10"/>
      <c r="Q65" s="10"/>
    </row>
    <row r="66" spans="1:17" ht="15.75" thickBot="1" x14ac:dyDescent="0.3">
      <c r="B66" s="114">
        <f>C67</f>
        <v>2.5</v>
      </c>
    </row>
    <row r="67" spans="1:17" ht="15.75" thickBot="1" x14ac:dyDescent="0.3">
      <c r="B67" s="113"/>
      <c r="C67" s="116">
        <v>2.5</v>
      </c>
      <c r="E67" s="116">
        <v>0.66</v>
      </c>
      <c r="G67" s="109">
        <f>((C67*C67)*3.14)*E67</f>
        <v>12.952500000000001</v>
      </c>
      <c r="H67" s="116">
        <v>1.22</v>
      </c>
      <c r="J67" s="107">
        <f>H67/G67</f>
        <v>9.4190310750820294E-2</v>
      </c>
      <c r="L67" t="s">
        <v>65</v>
      </c>
    </row>
    <row r="68" spans="1:17" ht="15.75" thickBot="1" x14ac:dyDescent="0.3"/>
    <row r="69" spans="1:17" ht="15.75" thickBot="1" x14ac:dyDescent="0.3">
      <c r="C69" s="98" t="s">
        <v>66</v>
      </c>
      <c r="D69" s="110" t="s">
        <v>5</v>
      </c>
      <c r="E69" s="102" t="s">
        <v>67</v>
      </c>
      <c r="F69" s="101"/>
      <c r="G69" s="108" t="s">
        <v>4</v>
      </c>
      <c r="H69" s="111" t="s">
        <v>64</v>
      </c>
      <c r="J69" s="102" t="s">
        <v>60</v>
      </c>
    </row>
    <row r="70" spans="1:17" ht="15.75" thickBot="1" x14ac:dyDescent="0.3"/>
    <row r="71" spans="1:17" ht="15.75" thickBot="1" x14ac:dyDescent="0.3">
      <c r="B71" s="114">
        <f>D71</f>
        <v>4</v>
      </c>
      <c r="C71" s="116">
        <v>3</v>
      </c>
      <c r="D71" s="116">
        <v>4</v>
      </c>
      <c r="E71" s="116">
        <v>0.66</v>
      </c>
      <c r="G71" s="109">
        <f>((C71*D71)/2)*E71</f>
        <v>3.96</v>
      </c>
      <c r="H71" s="117">
        <v>0.375</v>
      </c>
      <c r="J71" s="107">
        <f>H71/G71</f>
        <v>9.4696969696969696E-2</v>
      </c>
      <c r="L71" t="s">
        <v>65</v>
      </c>
    </row>
    <row r="73" spans="1:17" ht="15.75" x14ac:dyDescent="0.25">
      <c r="A73" s="96">
        <f>C71</f>
        <v>3</v>
      </c>
      <c r="L73" s="11"/>
      <c r="M73" s="11"/>
      <c r="N73" s="11"/>
      <c r="O73" s="11"/>
    </row>
    <row r="74" spans="1:17" ht="15.75" x14ac:dyDescent="0.25">
      <c r="B74" t="s">
        <v>68</v>
      </c>
      <c r="L74" s="11"/>
      <c r="M74" s="11"/>
      <c r="N74" s="11"/>
      <c r="O74" s="11"/>
    </row>
    <row r="75" spans="1:17" ht="15.75" x14ac:dyDescent="0.25">
      <c r="A75" s="10" t="s">
        <v>69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1"/>
      <c r="N75" s="11"/>
      <c r="O75" s="11"/>
      <c r="P75" s="10"/>
    </row>
    <row r="76" spans="1:17" ht="16.5" thickBot="1" x14ac:dyDescent="0.3">
      <c r="A76" s="10" t="s">
        <v>70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7" ht="16.5" thickBot="1" x14ac:dyDescent="0.3">
      <c r="A77" s="10"/>
      <c r="B77" s="10"/>
      <c r="C77" s="10"/>
      <c r="D77" s="10"/>
      <c r="E77" s="10"/>
      <c r="F77" s="119" t="s">
        <v>62</v>
      </c>
      <c r="G77" s="119" t="s">
        <v>71</v>
      </c>
      <c r="H77" s="118" t="s">
        <v>74</v>
      </c>
      <c r="I77" s="34" t="s">
        <v>75</v>
      </c>
      <c r="J77" s="122" t="s">
        <v>73</v>
      </c>
      <c r="L77" s="120" t="s">
        <v>72</v>
      </c>
      <c r="M77" s="10"/>
      <c r="N77" s="10"/>
      <c r="O77" s="10"/>
      <c r="P77" s="10"/>
    </row>
    <row r="78" spans="1:17" ht="15.75" thickBot="1" x14ac:dyDescent="0.3"/>
    <row r="79" spans="1:17" ht="15.75" thickBot="1" x14ac:dyDescent="0.3">
      <c r="C79" s="114">
        <f>C63</f>
        <v>5</v>
      </c>
      <c r="F79" s="125">
        <v>40</v>
      </c>
      <c r="G79" s="126">
        <v>44.5</v>
      </c>
      <c r="H79" s="96">
        <f>G79*981</f>
        <v>43654.5</v>
      </c>
      <c r="I79" s="121">
        <f>F79</f>
        <v>40</v>
      </c>
      <c r="J79" s="123">
        <f>(H79-(F79*981))/981</f>
        <v>4.5</v>
      </c>
      <c r="L79" s="127">
        <f>J79/G79</f>
        <v>0.10112359550561797</v>
      </c>
    </row>
    <row r="81" spans="2:2" x14ac:dyDescent="0.25">
      <c r="B81" s="96">
        <f>C63</f>
        <v>5</v>
      </c>
    </row>
  </sheetData>
  <pageMargins left="1" right="1" top="1" bottom="1" header="0.5" footer="0.5"/>
  <pageSetup paperSize="9" scale="5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2</dc:creator>
  <cp:lastModifiedBy>roberto 2</cp:lastModifiedBy>
  <cp:lastPrinted>2013-06-01T13:09:58Z</cp:lastPrinted>
  <dcterms:created xsi:type="dcterms:W3CDTF">2013-04-14T12:25:31Z</dcterms:created>
  <dcterms:modified xsi:type="dcterms:W3CDTF">2013-06-01T15:10:59Z</dcterms:modified>
</cp:coreProperties>
</file>