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O71" i="1" l="1"/>
  <c r="G62" i="1"/>
  <c r="C36" i="1"/>
  <c r="C46" i="1"/>
  <c r="I52" i="1"/>
  <c r="H72" i="1" l="1"/>
  <c r="F66" i="1"/>
  <c r="J62" i="1"/>
  <c r="B54" i="1"/>
  <c r="E43" i="1" l="1"/>
  <c r="O17" i="1"/>
  <c r="O45" i="1" s="1"/>
  <c r="O16" i="1"/>
  <c r="G50" i="1"/>
  <c r="O43" i="1"/>
  <c r="O42" i="1"/>
  <c r="Q17" i="1" l="1"/>
  <c r="G43" i="1" l="1"/>
  <c r="D56" i="1"/>
  <c r="D57" i="1" s="1"/>
  <c r="G56" i="1" s="1"/>
  <c r="I56" i="1" l="1"/>
  <c r="N39" i="1"/>
  <c r="I50" i="1"/>
</calcChain>
</file>

<file path=xl/sharedStrings.xml><?xml version="1.0" encoding="utf-8"?>
<sst xmlns="http://schemas.openxmlformats.org/spreadsheetml/2006/main" count="107" uniqueCount="94">
  <si>
    <t xml:space="preserve">    CALCOLO DISCESA PALLETTONE CON ZAVORRA DEL GALLEGGIANTE</t>
  </si>
  <si>
    <t>Fg</t>
  </si>
  <si>
    <t>Fav</t>
  </si>
  <si>
    <t>F g</t>
  </si>
  <si>
    <t>S idr.</t>
  </si>
  <si>
    <t>Fav=forza attrito del mezzo</t>
  </si>
  <si>
    <t>Sidr.=forza della spinta idrostatica (archimede)</t>
  </si>
  <si>
    <t>Fg.=forza di gravità (forza peso)</t>
  </si>
  <si>
    <t>negativa</t>
  </si>
  <si>
    <t>positiva</t>
  </si>
  <si>
    <t xml:space="preserve">    LEGGE DI STOKES</t>
  </si>
  <si>
    <r>
      <t>Fd= -6</t>
    </r>
    <r>
      <rPr>
        <sz val="11"/>
        <color theme="1"/>
        <rFont val="Calibri"/>
        <family val="2"/>
      </rPr>
      <t>πμrv</t>
    </r>
  </si>
  <si>
    <t>Fd= forza di attrito viscoso</t>
  </si>
  <si>
    <t>μ=viscosità dell'acqua</t>
  </si>
  <si>
    <t>r=raggio della sfera</t>
  </si>
  <si>
    <t>v=velocità della sfera rispetto all'acqua</t>
  </si>
  <si>
    <t>dopo il primo impatto la velocità tende a diminuire fino a diventare</t>
  </si>
  <si>
    <t>costante</t>
  </si>
  <si>
    <t>v=costante</t>
  </si>
  <si>
    <t>RF= Fav+</t>
  </si>
  <si>
    <r>
      <t xml:space="preserve">g        </t>
    </r>
    <r>
      <rPr>
        <sz val="11"/>
        <color theme="1"/>
        <rFont val="Calibri"/>
        <family val="2"/>
      </rPr>
      <t>η</t>
    </r>
  </si>
  <si>
    <r>
      <t>2   (</t>
    </r>
    <r>
      <rPr>
        <sz val="11"/>
        <color theme="1"/>
        <rFont val="Calibri"/>
        <family val="2"/>
      </rPr>
      <t>ρs-ρf)</t>
    </r>
  </si>
  <si>
    <t>ρs= densità della sfera(materiale di cui è composta)</t>
  </si>
  <si>
    <t>ρf=densità dell'acqua</t>
  </si>
  <si>
    <t>η=coefficiente di attrito viscoso dell'acqua</t>
  </si>
  <si>
    <t>g=accellerazione gravitazionale (9,81)</t>
  </si>
  <si>
    <r>
      <t>m/s</t>
    </r>
    <r>
      <rPr>
        <sz val="11"/>
        <color theme="1"/>
        <rFont val="Calibri"/>
        <family val="2"/>
      </rPr>
      <t>²</t>
    </r>
  </si>
  <si>
    <t xml:space="preserve">            r=         9,30           mm</t>
  </si>
  <si>
    <t xml:space="preserve">            η=</t>
  </si>
  <si>
    <t>acqua</t>
  </si>
  <si>
    <t xml:space="preserve">            g=</t>
  </si>
  <si>
    <t xml:space="preserve">        ρs=</t>
  </si>
  <si>
    <t>/V</t>
  </si>
  <si>
    <t xml:space="preserve">              m</t>
  </si>
  <si>
    <t>m=Fpeso/g</t>
  </si>
  <si>
    <t>Fpeso= VxPs</t>
  </si>
  <si>
    <t>V=</t>
  </si>
  <si>
    <t xml:space="preserve">  9,30/2 mm   =  cm</t>
  </si>
  <si>
    <r>
      <t>cm</t>
    </r>
    <r>
      <rPr>
        <sz val="11"/>
        <color theme="1"/>
        <rFont val="Calibri"/>
        <family val="2"/>
      </rPr>
      <t>³</t>
    </r>
  </si>
  <si>
    <t>m=</t>
  </si>
  <si>
    <t>Fpeso=</t>
  </si>
  <si>
    <t>gr.</t>
  </si>
  <si>
    <t>grammi</t>
  </si>
  <si>
    <r>
      <t>cm/s</t>
    </r>
    <r>
      <rPr>
        <sz val="11"/>
        <color theme="1"/>
        <rFont val="Calibri"/>
        <family val="2"/>
      </rPr>
      <t>²</t>
    </r>
  </si>
  <si>
    <r>
      <t xml:space="preserve"> gxr</t>
    </r>
    <r>
      <rPr>
        <sz val="11"/>
        <color theme="1"/>
        <rFont val="Calibri"/>
        <family val="2"/>
      </rPr>
      <t>²      =</t>
    </r>
  </si>
  <si>
    <r>
      <t>gr/cm</t>
    </r>
    <r>
      <rPr>
        <sz val="11"/>
        <color theme="1"/>
        <rFont val="Calibri"/>
        <family val="2"/>
      </rPr>
      <t>³</t>
    </r>
  </si>
  <si>
    <t>cm/s  =</t>
  </si>
  <si>
    <t>m/s</t>
  </si>
  <si>
    <r>
      <t>(galleggiante)</t>
    </r>
    <r>
      <rPr>
        <sz val="11"/>
        <color rgb="FFFF0000"/>
        <rFont val="Calibri"/>
        <family val="2"/>
        <scheme val="minor"/>
      </rPr>
      <t xml:space="preserve"> negativa</t>
    </r>
  </si>
  <si>
    <r>
      <rPr>
        <sz val="11"/>
        <rFont val="Calibri"/>
        <family val="2"/>
        <scheme val="minor"/>
      </rPr>
      <t>(sfera)</t>
    </r>
    <r>
      <rPr>
        <sz val="11"/>
        <color rgb="FFFF0000"/>
        <rFont val="Calibri"/>
        <family val="2"/>
        <scheme val="minor"/>
      </rPr>
      <t>negativa</t>
    </r>
  </si>
  <si>
    <t>Sidr.+Fg +Fav g   =0</t>
  </si>
  <si>
    <t>Cd= coefficiente di resistenza idrodinamica</t>
  </si>
  <si>
    <t>negativo</t>
  </si>
  <si>
    <t>Cd</t>
  </si>
  <si>
    <r>
      <t xml:space="preserve">Cd= </t>
    </r>
    <r>
      <rPr>
        <sz val="11"/>
        <color rgb="FFFF0000"/>
        <rFont val="Calibri"/>
        <family val="2"/>
        <scheme val="minor"/>
      </rPr>
      <t>-009</t>
    </r>
  </si>
  <si>
    <t>Per la legge di Stokes ,quando la forza di attrito del mezzo,la spinta idrostatica</t>
  </si>
  <si>
    <t>la forza di gravità si equilibrano (0)la sfera si muove a velocità costante,tanto più</t>
  </si>
  <si>
    <t>che abbiamo un vincolo mobile che è il galleggiante che scorre sull'acqua tirato</t>
  </si>
  <si>
    <t>dalla forza di gravità della sfera.-</t>
  </si>
  <si>
    <r>
      <t>vl= mg/6</t>
    </r>
    <r>
      <rPr>
        <sz val="11"/>
        <color theme="1"/>
        <rFont val="Calibri"/>
        <family val="2"/>
      </rPr>
      <t>πηr</t>
    </r>
  </si>
  <si>
    <t xml:space="preserve">           vc=</t>
  </si>
  <si>
    <t>(costante)</t>
  </si>
  <si>
    <t>kg</t>
  </si>
  <si>
    <t>η=coefficiente di attrito viscoso dell'aria</t>
  </si>
  <si>
    <t>η=coefficiente di attrito viscoso del piombo</t>
  </si>
  <si>
    <t>potremo calcolare anche la velocità limite di caduta in acqua</t>
  </si>
  <si>
    <t>cm/s</t>
  </si>
  <si>
    <t>Cd=</t>
  </si>
  <si>
    <t>D</t>
  </si>
  <si>
    <r>
      <t>1,00*V</t>
    </r>
    <r>
      <rPr>
        <sz val="11"/>
        <color theme="1"/>
        <rFont val="Calibri"/>
        <family val="2"/>
      </rPr>
      <t>²*r²*3,14</t>
    </r>
  </si>
  <si>
    <t>secondi</t>
  </si>
  <si>
    <t>coef.res.idrod.</t>
  </si>
  <si>
    <t>velocità di caduta=</t>
  </si>
  <si>
    <t>2,5mt</t>
  </si>
  <si>
    <r>
      <t>tf</t>
    </r>
    <r>
      <rPr>
        <sz val="11"/>
        <color theme="1"/>
        <rFont val="Calibri"/>
        <family val="2"/>
      </rPr>
      <t>²=2*y/A=2*(2,5/9,81)</t>
    </r>
  </si>
  <si>
    <r>
      <t>tf</t>
    </r>
    <r>
      <rPr>
        <sz val="11"/>
        <color theme="1"/>
        <rFont val="Calibri"/>
        <family val="2"/>
      </rPr>
      <t>²= 2*(-2,5/9,81) =</t>
    </r>
  </si>
  <si>
    <t>CALCOLO VELOCITA LIMITE</t>
  </si>
  <si>
    <t xml:space="preserve">      mg___</t>
  </si>
  <si>
    <r>
      <t xml:space="preserve">    6</t>
    </r>
    <r>
      <rPr>
        <sz val="11"/>
        <color theme="1"/>
        <rFont val="Calibri"/>
        <family val="2"/>
      </rPr>
      <t>πηr</t>
    </r>
  </si>
  <si>
    <t xml:space="preserve">          Vl.=</t>
  </si>
  <si>
    <r>
      <t>V sfera= 4/3</t>
    </r>
    <r>
      <rPr>
        <sz val="11"/>
        <color theme="1"/>
        <rFont val="Calibri"/>
        <family val="2"/>
      </rPr>
      <t>πr³</t>
    </r>
  </si>
  <si>
    <r>
      <t>r</t>
    </r>
    <r>
      <rPr>
        <sz val="11"/>
        <color theme="1"/>
        <rFont val="Calibri"/>
        <family val="2"/>
      </rPr>
      <t>³=</t>
    </r>
  </si>
  <si>
    <t>vol=</t>
  </si>
  <si>
    <t xml:space="preserve">                      coefficiente viscoso acqua =</t>
  </si>
  <si>
    <t xml:space="preserve">                       densità piombo=</t>
  </si>
  <si>
    <t xml:space="preserve">            =</t>
  </si>
  <si>
    <t>In acqua</t>
  </si>
  <si>
    <t>CALCOLO VELOCITA LIMITE               In aria</t>
  </si>
  <si>
    <t>coefficiente viscoso aria=</t>
  </si>
  <si>
    <t xml:space="preserve">                =</t>
  </si>
  <si>
    <t>mm</t>
  </si>
  <si>
    <t xml:space="preserve"> m</t>
  </si>
  <si>
    <t>cm</t>
  </si>
  <si>
    <t>mm4,65=m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</si>
</sst>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"/>
    <numFmt numFmtId="169" formatCode="0.00000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2" borderId="1" xfId="0" applyFill="1" applyBorder="1"/>
    <xf numFmtId="2" fontId="0" fillId="0" borderId="0" xfId="0" applyNumberForma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right"/>
    </xf>
    <xf numFmtId="2" fontId="3" fillId="2" borderId="1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/>
    <xf numFmtId="0" fontId="0" fillId="0" borderId="0" xfId="0" applyFont="1" applyBorder="1"/>
    <xf numFmtId="0" fontId="8" fillId="0" borderId="6" xfId="0" applyFont="1" applyBorder="1"/>
    <xf numFmtId="164" fontId="0" fillId="0" borderId="0" xfId="0" applyNumberFormat="1"/>
    <xf numFmtId="0" fontId="7" fillId="0" borderId="0" xfId="0" applyFont="1" applyAlignment="1">
      <alignment horizontal="center"/>
    </xf>
    <xf numFmtId="169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10</xdr:row>
      <xdr:rowOff>0</xdr:rowOff>
    </xdr:from>
    <xdr:to>
      <xdr:col>16</xdr:col>
      <xdr:colOff>419100</xdr:colOff>
      <xdr:row>10</xdr:row>
      <xdr:rowOff>9526</xdr:rowOff>
    </xdr:to>
    <xdr:cxnSp macro="">
      <xdr:nvCxnSpPr>
        <xdr:cNvPr id="3" name="Connettore 1 2"/>
        <xdr:cNvCxnSpPr/>
      </xdr:nvCxnSpPr>
      <xdr:spPr>
        <a:xfrm flipV="1">
          <a:off x="1809750" y="1162050"/>
          <a:ext cx="8362950" cy="952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85725</xdr:colOff>
      <xdr:row>9</xdr:row>
      <xdr:rowOff>123824</xdr:rowOff>
    </xdr:from>
    <xdr:to>
      <xdr:col>13</xdr:col>
      <xdr:colOff>19050</xdr:colOff>
      <xdr:row>10</xdr:row>
      <xdr:rowOff>76199</xdr:rowOff>
    </xdr:to>
    <xdr:sp macro="" textlink="">
      <xdr:nvSpPr>
        <xdr:cNvPr id="4" name="Ovale 3"/>
        <xdr:cNvSpPr/>
      </xdr:nvSpPr>
      <xdr:spPr>
        <a:xfrm>
          <a:off x="6791325" y="1095374"/>
          <a:ext cx="1152525" cy="142875"/>
        </a:xfrm>
        <a:prstGeom prst="ellipse">
          <a:avLst/>
        </a:prstGeom>
        <a:solidFill>
          <a:schemeClr val="tx2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13</xdr:col>
      <xdr:colOff>0</xdr:colOff>
      <xdr:row>10</xdr:row>
      <xdr:rowOff>9525</xdr:rowOff>
    </xdr:from>
    <xdr:to>
      <xdr:col>14</xdr:col>
      <xdr:colOff>50800</xdr:colOff>
      <xdr:row>10</xdr:row>
      <xdr:rowOff>12700</xdr:rowOff>
    </xdr:to>
    <xdr:cxnSp macro="">
      <xdr:nvCxnSpPr>
        <xdr:cNvPr id="6" name="Connettore 1 5"/>
        <xdr:cNvCxnSpPr/>
      </xdr:nvCxnSpPr>
      <xdr:spPr>
        <a:xfrm>
          <a:off x="7924800" y="1171575"/>
          <a:ext cx="660400" cy="3175"/>
        </a:xfrm>
        <a:prstGeom prst="line">
          <a:avLst/>
        </a:prstGeom>
        <a:ln w="25400">
          <a:solidFill>
            <a:srgbClr val="FFFF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590551</xdr:colOff>
      <xdr:row>10</xdr:row>
      <xdr:rowOff>4762</xdr:rowOff>
    </xdr:from>
    <xdr:to>
      <xdr:col>11</xdr:col>
      <xdr:colOff>85725</xdr:colOff>
      <xdr:row>10</xdr:row>
      <xdr:rowOff>9525</xdr:rowOff>
    </xdr:to>
    <xdr:cxnSp macro="">
      <xdr:nvCxnSpPr>
        <xdr:cNvPr id="12" name="Connettore 1 11"/>
        <xdr:cNvCxnSpPr>
          <a:stCxn id="4" idx="2"/>
        </xdr:cNvCxnSpPr>
      </xdr:nvCxnSpPr>
      <xdr:spPr>
        <a:xfrm flipH="1">
          <a:off x="5467351" y="1166812"/>
          <a:ext cx="1323974" cy="4763"/>
        </a:xfrm>
        <a:prstGeom prst="line">
          <a:avLst/>
        </a:prstGeom>
        <a:ln w="15875">
          <a:solidFill>
            <a:schemeClr val="tx1">
              <a:lumMod val="75000"/>
              <a:lumOff val="2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10</xdr:row>
      <xdr:rowOff>19050</xdr:rowOff>
    </xdr:from>
    <xdr:to>
      <xdr:col>8</xdr:col>
      <xdr:colOff>504825</xdr:colOff>
      <xdr:row>27</xdr:row>
      <xdr:rowOff>0</xdr:rowOff>
    </xdr:to>
    <xdr:cxnSp macro="">
      <xdr:nvCxnSpPr>
        <xdr:cNvPr id="19" name="Connettore 1 18"/>
        <xdr:cNvCxnSpPr/>
      </xdr:nvCxnSpPr>
      <xdr:spPr>
        <a:xfrm flipH="1">
          <a:off x="2447925" y="1181100"/>
          <a:ext cx="2933700" cy="321945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561975</xdr:colOff>
      <xdr:row>26</xdr:row>
      <xdr:rowOff>38100</xdr:rowOff>
    </xdr:from>
    <xdr:to>
      <xdr:col>4</xdr:col>
      <xdr:colOff>152400</xdr:colOff>
      <xdr:row>27</xdr:row>
      <xdr:rowOff>38100</xdr:rowOff>
    </xdr:to>
    <xdr:sp macro="" textlink="">
      <xdr:nvSpPr>
        <xdr:cNvPr id="21" name="Ovale 20"/>
        <xdr:cNvSpPr/>
      </xdr:nvSpPr>
      <xdr:spPr>
        <a:xfrm>
          <a:off x="2390775" y="4248150"/>
          <a:ext cx="200025" cy="190500"/>
        </a:xfrm>
        <a:prstGeom prst="ellipse">
          <a:avLst/>
        </a:pr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438150</xdr:colOff>
      <xdr:row>2</xdr:row>
      <xdr:rowOff>9525</xdr:rowOff>
    </xdr:from>
    <xdr:to>
      <xdr:col>7</xdr:col>
      <xdr:colOff>438150</xdr:colOff>
      <xdr:row>16</xdr:row>
      <xdr:rowOff>38100</xdr:rowOff>
    </xdr:to>
    <xdr:cxnSp macro="">
      <xdr:nvCxnSpPr>
        <xdr:cNvPr id="24" name="Connettore 1 23"/>
        <xdr:cNvCxnSpPr/>
      </xdr:nvCxnSpPr>
      <xdr:spPr>
        <a:xfrm flipH="1">
          <a:off x="2266950" y="400050"/>
          <a:ext cx="2438400" cy="2705100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dash"/>
        </a:ln>
        <a:effectLst/>
      </xdr:spPr>
    </xdr:cxnSp>
    <xdr:clientData/>
  </xdr:twoCellAnchor>
  <xdr:twoCellAnchor>
    <xdr:from>
      <xdr:col>3</xdr:col>
      <xdr:colOff>342900</xdr:colOff>
      <xdr:row>15</xdr:row>
      <xdr:rowOff>123825</xdr:rowOff>
    </xdr:from>
    <xdr:to>
      <xdr:col>3</xdr:col>
      <xdr:colOff>542925</xdr:colOff>
      <xdr:row>16</xdr:row>
      <xdr:rowOff>123825</xdr:rowOff>
    </xdr:to>
    <xdr:sp macro="" textlink="">
      <xdr:nvSpPr>
        <xdr:cNvPr id="26" name="Ovale 25"/>
        <xdr:cNvSpPr/>
      </xdr:nvSpPr>
      <xdr:spPr>
        <a:xfrm>
          <a:off x="2171700" y="2238375"/>
          <a:ext cx="200025" cy="190500"/>
        </a:xfrm>
        <a:prstGeom prst="ellipse">
          <a:avLst/>
        </a:prstGeom>
        <a:solidFill>
          <a:sysClr val="windowText" lastClr="000000">
            <a:lumMod val="85000"/>
            <a:lumOff val="15000"/>
          </a:sysClr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442913</xdr:colOff>
      <xdr:row>16</xdr:row>
      <xdr:rowOff>123825</xdr:rowOff>
    </xdr:from>
    <xdr:to>
      <xdr:col>4</xdr:col>
      <xdr:colOff>52388</xdr:colOff>
      <xdr:row>26</xdr:row>
      <xdr:rowOff>38100</xdr:rowOff>
    </xdr:to>
    <xdr:cxnSp macro="">
      <xdr:nvCxnSpPr>
        <xdr:cNvPr id="28" name="Connettore 2 27"/>
        <xdr:cNvCxnSpPr>
          <a:stCxn id="26" idx="4"/>
          <a:endCxn id="21" idx="0"/>
        </xdr:cNvCxnSpPr>
      </xdr:nvCxnSpPr>
      <xdr:spPr>
        <a:xfrm>
          <a:off x="2271713" y="2428875"/>
          <a:ext cx="219075" cy="1819275"/>
        </a:xfrm>
        <a:prstGeom prst="straightConnector1">
          <a:avLst/>
        </a:prstGeom>
        <a:ln>
          <a:prstDash val="sys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457200</xdr:colOff>
      <xdr:row>9</xdr:row>
      <xdr:rowOff>171450</xdr:rowOff>
    </xdr:from>
    <xdr:to>
      <xdr:col>8</xdr:col>
      <xdr:colOff>581026</xdr:colOff>
      <xdr:row>37</xdr:row>
      <xdr:rowOff>0</xdr:rowOff>
    </xdr:to>
    <xdr:cxnSp macro="">
      <xdr:nvCxnSpPr>
        <xdr:cNvPr id="29" name="Connettore 1 28"/>
        <xdr:cNvCxnSpPr/>
      </xdr:nvCxnSpPr>
      <xdr:spPr>
        <a:xfrm flipH="1">
          <a:off x="4114800" y="1143000"/>
          <a:ext cx="1343026" cy="5162550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dash"/>
        </a:ln>
        <a:effectLst/>
      </xdr:spPr>
    </xdr:cxnSp>
    <xdr:clientData/>
  </xdr:twoCellAnchor>
  <xdr:twoCellAnchor>
    <xdr:from>
      <xdr:col>6</xdr:col>
      <xdr:colOff>361950</xdr:colOff>
      <xdr:row>36</xdr:row>
      <xdr:rowOff>114300</xdr:rowOff>
    </xdr:from>
    <xdr:to>
      <xdr:col>6</xdr:col>
      <xdr:colOff>561975</xdr:colOff>
      <xdr:row>37</xdr:row>
      <xdr:rowOff>114300</xdr:rowOff>
    </xdr:to>
    <xdr:sp macro="" textlink="">
      <xdr:nvSpPr>
        <xdr:cNvPr id="32" name="Ovale 31"/>
        <xdr:cNvSpPr/>
      </xdr:nvSpPr>
      <xdr:spPr>
        <a:xfrm>
          <a:off x="4019550" y="6229350"/>
          <a:ext cx="200025" cy="190500"/>
        </a:xfrm>
        <a:prstGeom prst="ellipse">
          <a:avLst/>
        </a:prstGeom>
        <a:solidFill>
          <a:sysClr val="windowText" lastClr="000000">
            <a:lumMod val="85000"/>
            <a:lumOff val="15000"/>
          </a:sysClr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123107</xdr:colOff>
      <xdr:row>27</xdr:row>
      <xdr:rowOff>10202</xdr:rowOff>
    </xdr:from>
    <xdr:to>
      <xdr:col>6</xdr:col>
      <xdr:colOff>391243</xdr:colOff>
      <xdr:row>36</xdr:row>
      <xdr:rowOff>142198</xdr:rowOff>
    </xdr:to>
    <xdr:cxnSp macro="">
      <xdr:nvCxnSpPr>
        <xdr:cNvPr id="33" name="Connettore 2 32"/>
        <xdr:cNvCxnSpPr>
          <a:stCxn id="21" idx="5"/>
          <a:endCxn id="32" idx="1"/>
        </xdr:cNvCxnSpPr>
      </xdr:nvCxnSpPr>
      <xdr:spPr>
        <a:xfrm>
          <a:off x="2561507" y="4410752"/>
          <a:ext cx="1487336" cy="1846496"/>
        </a:xfrm>
        <a:prstGeom prst="straightConnector1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ysDash"/>
          <a:tailEnd type="arrow"/>
        </a:ln>
        <a:effectLst/>
      </xdr:spPr>
    </xdr:cxnSp>
    <xdr:clientData/>
  </xdr:twoCellAnchor>
  <xdr:twoCellAnchor>
    <xdr:from>
      <xdr:col>14</xdr:col>
      <xdr:colOff>523875</xdr:colOff>
      <xdr:row>9</xdr:row>
      <xdr:rowOff>133350</xdr:rowOff>
    </xdr:from>
    <xdr:to>
      <xdr:col>16</xdr:col>
      <xdr:colOff>590550</xdr:colOff>
      <xdr:row>10</xdr:row>
      <xdr:rowOff>85725</xdr:rowOff>
    </xdr:to>
    <xdr:sp macro="" textlink="">
      <xdr:nvSpPr>
        <xdr:cNvPr id="37" name="Ovale 36"/>
        <xdr:cNvSpPr/>
      </xdr:nvSpPr>
      <xdr:spPr>
        <a:xfrm>
          <a:off x="9058275" y="1104900"/>
          <a:ext cx="1285875" cy="142875"/>
        </a:xfrm>
        <a:prstGeom prst="ellipse">
          <a:avLst/>
        </a:prstGeom>
        <a:solidFill>
          <a:srgbClr val="1F497D">
            <a:lumMod val="50000"/>
          </a:srgbClr>
        </a:solidFill>
        <a:ln w="25400" cap="flat" cmpd="sng" algn="ctr">
          <a:solidFill>
            <a:srgbClr val="4F81BD">
              <a:shade val="50000"/>
            </a:srgbClr>
          </a:solidFill>
          <a:prstDash val="dash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571500</xdr:colOff>
      <xdr:row>10</xdr:row>
      <xdr:rowOff>9525</xdr:rowOff>
    </xdr:from>
    <xdr:to>
      <xdr:col>18</xdr:col>
      <xdr:colOff>0</xdr:colOff>
      <xdr:row>10</xdr:row>
      <xdr:rowOff>19050</xdr:rowOff>
    </xdr:to>
    <xdr:cxnSp macro="">
      <xdr:nvCxnSpPr>
        <xdr:cNvPr id="41" name="Connettore 1 40"/>
        <xdr:cNvCxnSpPr/>
      </xdr:nvCxnSpPr>
      <xdr:spPr>
        <a:xfrm>
          <a:off x="10325100" y="1171575"/>
          <a:ext cx="647700" cy="9525"/>
        </a:xfrm>
        <a:prstGeom prst="line">
          <a:avLst/>
        </a:prstGeom>
        <a:noFill/>
        <a:ln w="25400" cap="flat" cmpd="sng" algn="ctr">
          <a:solidFill>
            <a:srgbClr val="FF0000"/>
          </a:solidFill>
          <a:prstDash val="sysDash"/>
        </a:ln>
        <a:effectLst/>
      </xdr:spPr>
    </xdr:cxnSp>
    <xdr:clientData/>
  </xdr:twoCellAnchor>
  <xdr:twoCellAnchor>
    <xdr:from>
      <xdr:col>14</xdr:col>
      <xdr:colOff>9525</xdr:colOff>
      <xdr:row>10</xdr:row>
      <xdr:rowOff>9525</xdr:rowOff>
    </xdr:from>
    <xdr:to>
      <xdr:col>14</xdr:col>
      <xdr:colOff>523875</xdr:colOff>
      <xdr:row>10</xdr:row>
      <xdr:rowOff>14288</xdr:rowOff>
    </xdr:to>
    <xdr:cxnSp macro="">
      <xdr:nvCxnSpPr>
        <xdr:cNvPr id="43" name="Connettore 1 42"/>
        <xdr:cNvCxnSpPr>
          <a:stCxn id="37" idx="2"/>
        </xdr:cNvCxnSpPr>
      </xdr:nvCxnSpPr>
      <xdr:spPr>
        <a:xfrm flipH="1" flipV="1">
          <a:off x="8543925" y="1171575"/>
          <a:ext cx="514350" cy="4763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228600</xdr:colOff>
      <xdr:row>8</xdr:row>
      <xdr:rowOff>133350</xdr:rowOff>
    </xdr:from>
    <xdr:to>
      <xdr:col>10</xdr:col>
      <xdr:colOff>514350</xdr:colOff>
      <xdr:row>8</xdr:row>
      <xdr:rowOff>133350</xdr:rowOff>
    </xdr:to>
    <xdr:cxnSp macro="">
      <xdr:nvCxnSpPr>
        <xdr:cNvPr id="45" name="Connettore 2 44"/>
        <xdr:cNvCxnSpPr/>
      </xdr:nvCxnSpPr>
      <xdr:spPr>
        <a:xfrm flipH="1">
          <a:off x="5715000" y="914400"/>
          <a:ext cx="8953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295275</xdr:colOff>
      <xdr:row>8</xdr:row>
      <xdr:rowOff>104775</xdr:rowOff>
    </xdr:from>
    <xdr:to>
      <xdr:col>14</xdr:col>
      <xdr:colOff>581025</xdr:colOff>
      <xdr:row>8</xdr:row>
      <xdr:rowOff>104775</xdr:rowOff>
    </xdr:to>
    <xdr:cxnSp macro="">
      <xdr:nvCxnSpPr>
        <xdr:cNvPr id="46" name="Connettore 2 45"/>
        <xdr:cNvCxnSpPr/>
      </xdr:nvCxnSpPr>
      <xdr:spPr>
        <a:xfrm flipH="1">
          <a:off x="8220075" y="885825"/>
          <a:ext cx="895350" cy="0"/>
        </a:xfrm>
        <a:prstGeom prst="straightConnector1">
          <a:avLst/>
        </a:prstGeom>
        <a:ln>
          <a:prstDash val="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600075</xdr:colOff>
      <xdr:row>10</xdr:row>
      <xdr:rowOff>19050</xdr:rowOff>
    </xdr:from>
    <xdr:to>
      <xdr:col>9</xdr:col>
      <xdr:colOff>0</xdr:colOff>
      <xdr:row>43</xdr:row>
      <xdr:rowOff>85725</xdr:rowOff>
    </xdr:to>
    <xdr:cxnSp macro="">
      <xdr:nvCxnSpPr>
        <xdr:cNvPr id="48" name="Connettore 1 47"/>
        <xdr:cNvCxnSpPr/>
      </xdr:nvCxnSpPr>
      <xdr:spPr>
        <a:xfrm>
          <a:off x="5476875" y="1181100"/>
          <a:ext cx="9525" cy="6353175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8</xdr:col>
      <xdr:colOff>514350</xdr:colOff>
      <xdr:row>43</xdr:row>
      <xdr:rowOff>9525</xdr:rowOff>
    </xdr:from>
    <xdr:to>
      <xdr:col>9</xdr:col>
      <xdr:colOff>104775</xdr:colOff>
      <xdr:row>44</xdr:row>
      <xdr:rowOff>9525</xdr:rowOff>
    </xdr:to>
    <xdr:sp macro="" textlink="">
      <xdr:nvSpPr>
        <xdr:cNvPr id="52" name="Ovale 51"/>
        <xdr:cNvSpPr/>
      </xdr:nvSpPr>
      <xdr:spPr>
        <a:xfrm>
          <a:off x="5391150" y="7458075"/>
          <a:ext cx="200025" cy="190500"/>
        </a:xfrm>
        <a:prstGeom prst="ellipse">
          <a:avLst/>
        </a:prstGeom>
        <a:solidFill>
          <a:sysClr val="windowText" lastClr="000000">
            <a:lumMod val="85000"/>
            <a:lumOff val="15000"/>
          </a:sysClr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532682</xdr:colOff>
      <xdr:row>37</xdr:row>
      <xdr:rowOff>86402</xdr:rowOff>
    </xdr:from>
    <xdr:to>
      <xdr:col>8</xdr:col>
      <xdr:colOff>543643</xdr:colOff>
      <xdr:row>43</xdr:row>
      <xdr:rowOff>37423</xdr:rowOff>
    </xdr:to>
    <xdr:cxnSp macro="">
      <xdr:nvCxnSpPr>
        <xdr:cNvPr id="54" name="Connettore 2 53"/>
        <xdr:cNvCxnSpPr>
          <a:stCxn id="32" idx="5"/>
          <a:endCxn id="52" idx="1"/>
        </xdr:cNvCxnSpPr>
      </xdr:nvCxnSpPr>
      <xdr:spPr>
        <a:xfrm>
          <a:off x="4190282" y="6391952"/>
          <a:ext cx="1230161" cy="1094021"/>
        </a:xfrm>
        <a:prstGeom prst="straightConnector1">
          <a:avLst/>
        </a:prstGeom>
        <a:ln>
          <a:prstDash val="sys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581025</xdr:colOff>
      <xdr:row>10</xdr:row>
      <xdr:rowOff>152400</xdr:rowOff>
    </xdr:from>
    <xdr:to>
      <xdr:col>12</xdr:col>
      <xdr:colOff>114300</xdr:colOff>
      <xdr:row>12</xdr:row>
      <xdr:rowOff>104775</xdr:rowOff>
    </xdr:to>
    <xdr:sp macro="" textlink="">
      <xdr:nvSpPr>
        <xdr:cNvPr id="55" name="Freccia in giù 54"/>
        <xdr:cNvSpPr/>
      </xdr:nvSpPr>
      <xdr:spPr>
        <a:xfrm>
          <a:off x="7286625" y="1314450"/>
          <a:ext cx="142875" cy="333375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11</xdr:col>
      <xdr:colOff>247650</xdr:colOff>
      <xdr:row>10</xdr:row>
      <xdr:rowOff>123825</xdr:rowOff>
    </xdr:from>
    <xdr:to>
      <xdr:col>11</xdr:col>
      <xdr:colOff>447675</xdr:colOff>
      <xdr:row>10</xdr:row>
      <xdr:rowOff>169544</xdr:rowOff>
    </xdr:to>
    <xdr:sp macro="" textlink="">
      <xdr:nvSpPr>
        <xdr:cNvPr id="57" name="Freccia a destra 56"/>
        <xdr:cNvSpPr/>
      </xdr:nvSpPr>
      <xdr:spPr>
        <a:xfrm>
          <a:off x="6953250" y="1285875"/>
          <a:ext cx="200025" cy="45719"/>
        </a:xfrm>
        <a:prstGeom prst="rightArrow">
          <a:avLst/>
        </a:prstGeom>
        <a:solidFill>
          <a:schemeClr val="accent2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8</xdr:col>
      <xdr:colOff>542925</xdr:colOff>
      <xdr:row>44</xdr:row>
      <xdr:rowOff>123825</xdr:rowOff>
    </xdr:from>
    <xdr:to>
      <xdr:col>9</xdr:col>
      <xdr:colOff>76200</xdr:colOff>
      <xdr:row>46</xdr:row>
      <xdr:rowOff>76200</xdr:rowOff>
    </xdr:to>
    <xdr:sp macro="" textlink="">
      <xdr:nvSpPr>
        <xdr:cNvPr id="63" name="Freccia in giù 62"/>
        <xdr:cNvSpPr/>
      </xdr:nvSpPr>
      <xdr:spPr>
        <a:xfrm>
          <a:off x="5419725" y="7762875"/>
          <a:ext cx="142875" cy="333375"/>
        </a:xfrm>
        <a:prstGeom prst="downArrow">
          <a:avLst/>
        </a:prstGeom>
        <a:solidFill>
          <a:srgbClr val="C0504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542925</xdr:colOff>
      <xdr:row>40</xdr:row>
      <xdr:rowOff>123825</xdr:rowOff>
    </xdr:from>
    <xdr:to>
      <xdr:col>9</xdr:col>
      <xdr:colOff>66675</xdr:colOff>
      <xdr:row>42</xdr:row>
      <xdr:rowOff>28575</xdr:rowOff>
    </xdr:to>
    <xdr:sp macro="" textlink="">
      <xdr:nvSpPr>
        <xdr:cNvPr id="61" name="Freccia in su 60"/>
        <xdr:cNvSpPr/>
      </xdr:nvSpPr>
      <xdr:spPr>
        <a:xfrm>
          <a:off x="5419725" y="7000875"/>
          <a:ext cx="133350" cy="285750"/>
        </a:xfrm>
        <a:prstGeom prst="up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8</xdr:col>
      <xdr:colOff>571500</xdr:colOff>
      <xdr:row>38</xdr:row>
      <xdr:rowOff>180975</xdr:rowOff>
    </xdr:from>
    <xdr:to>
      <xdr:col>9</xdr:col>
      <xdr:colOff>38100</xdr:colOff>
      <xdr:row>40</xdr:row>
      <xdr:rowOff>9525</xdr:rowOff>
    </xdr:to>
    <xdr:sp macro="" textlink="">
      <xdr:nvSpPr>
        <xdr:cNvPr id="67" name="Freccia in su 66"/>
        <xdr:cNvSpPr/>
      </xdr:nvSpPr>
      <xdr:spPr>
        <a:xfrm>
          <a:off x="5448300" y="6677025"/>
          <a:ext cx="76200" cy="209550"/>
        </a:xfrm>
        <a:prstGeom prst="upArrow">
          <a:avLst/>
        </a:prstGeom>
        <a:solidFill>
          <a:srgbClr val="C0504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152400</xdr:colOff>
      <xdr:row>39</xdr:row>
      <xdr:rowOff>0</xdr:rowOff>
    </xdr:from>
    <xdr:to>
      <xdr:col>2</xdr:col>
      <xdr:colOff>0</xdr:colOff>
      <xdr:row>39</xdr:row>
      <xdr:rowOff>1</xdr:rowOff>
    </xdr:to>
    <xdr:cxnSp macro="">
      <xdr:nvCxnSpPr>
        <xdr:cNvPr id="68" name="Connettore 1 67"/>
        <xdr:cNvCxnSpPr/>
      </xdr:nvCxnSpPr>
      <xdr:spPr>
        <a:xfrm flipV="1">
          <a:off x="762000" y="7467600"/>
          <a:ext cx="4572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39</xdr:row>
      <xdr:rowOff>0</xdr:rowOff>
    </xdr:from>
    <xdr:to>
      <xdr:col>1</xdr:col>
      <xdr:colOff>76200</xdr:colOff>
      <xdr:row>39</xdr:row>
      <xdr:rowOff>0</xdr:rowOff>
    </xdr:to>
    <xdr:cxnSp macro="">
      <xdr:nvCxnSpPr>
        <xdr:cNvPr id="73" name="Connettore 1 72"/>
        <xdr:cNvCxnSpPr/>
      </xdr:nvCxnSpPr>
      <xdr:spPr>
        <a:xfrm>
          <a:off x="619125" y="7467600"/>
          <a:ext cx="666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419100</xdr:colOff>
      <xdr:row>51</xdr:row>
      <xdr:rowOff>66675</xdr:rowOff>
    </xdr:from>
    <xdr:to>
      <xdr:col>4</xdr:col>
      <xdr:colOff>476250</xdr:colOff>
      <xdr:row>54</xdr:row>
      <xdr:rowOff>123825</xdr:rowOff>
    </xdr:to>
    <xdr:sp macro="" textlink="">
      <xdr:nvSpPr>
        <xdr:cNvPr id="74" name="Ovale 73"/>
        <xdr:cNvSpPr/>
      </xdr:nvSpPr>
      <xdr:spPr>
        <a:xfrm>
          <a:off x="2247900" y="9058275"/>
          <a:ext cx="666750" cy="6286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it-IT" sz="800"/>
            <a:t>9,30</a:t>
          </a:r>
          <a:r>
            <a:rPr lang="it-IT" sz="800" baseline="0"/>
            <a:t> </a:t>
          </a:r>
        </a:p>
        <a:p>
          <a:pPr algn="ctr"/>
          <a:r>
            <a:rPr lang="it-IT" sz="800" baseline="0"/>
            <a:t>     mm</a:t>
          </a:r>
          <a:endParaRPr lang="it-IT" sz="800"/>
        </a:p>
      </xdr:txBody>
    </xdr:sp>
    <xdr:clientData/>
  </xdr:twoCellAnchor>
  <xdr:twoCellAnchor>
    <xdr:from>
      <xdr:col>3</xdr:col>
      <xdr:colOff>419100</xdr:colOff>
      <xdr:row>52</xdr:row>
      <xdr:rowOff>171450</xdr:rowOff>
    </xdr:from>
    <xdr:to>
      <xdr:col>4</xdr:col>
      <xdr:colOff>104775</xdr:colOff>
      <xdr:row>53</xdr:row>
      <xdr:rowOff>0</xdr:rowOff>
    </xdr:to>
    <xdr:cxnSp macro="">
      <xdr:nvCxnSpPr>
        <xdr:cNvPr id="76" name="Connettore 1 75"/>
        <xdr:cNvCxnSpPr>
          <a:stCxn id="74" idx="2"/>
        </xdr:cNvCxnSpPr>
      </xdr:nvCxnSpPr>
      <xdr:spPr>
        <a:xfrm flipV="1">
          <a:off x="2247900" y="9353550"/>
          <a:ext cx="295275" cy="1905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76200</xdr:colOff>
      <xdr:row>10</xdr:row>
      <xdr:rowOff>9524</xdr:rowOff>
    </xdr:from>
    <xdr:to>
      <xdr:col>13</xdr:col>
      <xdr:colOff>3175</xdr:colOff>
      <xdr:row>10</xdr:row>
      <xdr:rowOff>79374</xdr:rowOff>
    </xdr:to>
    <xdr:sp macro="" textlink="">
      <xdr:nvSpPr>
        <xdr:cNvPr id="87" name="Figura a mano libera 86"/>
        <xdr:cNvSpPr/>
      </xdr:nvSpPr>
      <xdr:spPr>
        <a:xfrm>
          <a:off x="6781800" y="1171574"/>
          <a:ext cx="1146175" cy="69850"/>
        </a:xfrm>
        <a:custGeom>
          <a:avLst/>
          <a:gdLst>
            <a:gd name="connsiteX0" fmla="*/ 0 w 1143000"/>
            <a:gd name="connsiteY0" fmla="*/ 9525 h 85725"/>
            <a:gd name="connsiteX1" fmla="*/ 142875 w 1143000"/>
            <a:gd name="connsiteY1" fmla="*/ 28575 h 85725"/>
            <a:gd name="connsiteX2" fmla="*/ 171450 w 1143000"/>
            <a:gd name="connsiteY2" fmla="*/ 47625 h 85725"/>
            <a:gd name="connsiteX3" fmla="*/ 523875 w 1143000"/>
            <a:gd name="connsiteY3" fmla="*/ 47625 h 85725"/>
            <a:gd name="connsiteX4" fmla="*/ 590550 w 1143000"/>
            <a:gd name="connsiteY4" fmla="*/ 76200 h 85725"/>
            <a:gd name="connsiteX5" fmla="*/ 619125 w 1143000"/>
            <a:gd name="connsiteY5" fmla="*/ 85725 h 85725"/>
            <a:gd name="connsiteX6" fmla="*/ 762000 w 1143000"/>
            <a:gd name="connsiteY6" fmla="*/ 76200 h 85725"/>
            <a:gd name="connsiteX7" fmla="*/ 800100 w 1143000"/>
            <a:gd name="connsiteY7" fmla="*/ 66675 h 85725"/>
            <a:gd name="connsiteX8" fmla="*/ 876300 w 1143000"/>
            <a:gd name="connsiteY8" fmla="*/ 57150 h 85725"/>
            <a:gd name="connsiteX9" fmla="*/ 981075 w 1143000"/>
            <a:gd name="connsiteY9" fmla="*/ 28575 h 85725"/>
            <a:gd name="connsiteX10" fmla="*/ 1009650 w 1143000"/>
            <a:gd name="connsiteY10" fmla="*/ 19050 h 85725"/>
            <a:gd name="connsiteX11" fmla="*/ 1114425 w 1143000"/>
            <a:gd name="connsiteY11" fmla="*/ 9525 h 85725"/>
            <a:gd name="connsiteX12" fmla="*/ 1143000 w 1143000"/>
            <a:gd name="connsiteY12" fmla="*/ 0 h 85725"/>
            <a:gd name="connsiteX0" fmla="*/ 0 w 1143000"/>
            <a:gd name="connsiteY0" fmla="*/ 9525 h 85725"/>
            <a:gd name="connsiteX1" fmla="*/ 117475 w 1143000"/>
            <a:gd name="connsiteY1" fmla="*/ 53975 h 85725"/>
            <a:gd name="connsiteX2" fmla="*/ 171450 w 1143000"/>
            <a:gd name="connsiteY2" fmla="*/ 47625 h 85725"/>
            <a:gd name="connsiteX3" fmla="*/ 523875 w 1143000"/>
            <a:gd name="connsiteY3" fmla="*/ 47625 h 85725"/>
            <a:gd name="connsiteX4" fmla="*/ 590550 w 1143000"/>
            <a:gd name="connsiteY4" fmla="*/ 76200 h 85725"/>
            <a:gd name="connsiteX5" fmla="*/ 619125 w 1143000"/>
            <a:gd name="connsiteY5" fmla="*/ 85725 h 85725"/>
            <a:gd name="connsiteX6" fmla="*/ 762000 w 1143000"/>
            <a:gd name="connsiteY6" fmla="*/ 76200 h 85725"/>
            <a:gd name="connsiteX7" fmla="*/ 800100 w 1143000"/>
            <a:gd name="connsiteY7" fmla="*/ 66675 h 85725"/>
            <a:gd name="connsiteX8" fmla="*/ 876300 w 1143000"/>
            <a:gd name="connsiteY8" fmla="*/ 57150 h 85725"/>
            <a:gd name="connsiteX9" fmla="*/ 981075 w 1143000"/>
            <a:gd name="connsiteY9" fmla="*/ 28575 h 85725"/>
            <a:gd name="connsiteX10" fmla="*/ 1009650 w 1143000"/>
            <a:gd name="connsiteY10" fmla="*/ 19050 h 85725"/>
            <a:gd name="connsiteX11" fmla="*/ 1114425 w 1143000"/>
            <a:gd name="connsiteY11" fmla="*/ 9525 h 85725"/>
            <a:gd name="connsiteX12" fmla="*/ 1143000 w 1143000"/>
            <a:gd name="connsiteY12" fmla="*/ 0 h 85725"/>
            <a:gd name="connsiteX0" fmla="*/ 0 w 1143000"/>
            <a:gd name="connsiteY0" fmla="*/ 9525 h 85725"/>
            <a:gd name="connsiteX1" fmla="*/ 117475 w 1143000"/>
            <a:gd name="connsiteY1" fmla="*/ 53975 h 85725"/>
            <a:gd name="connsiteX2" fmla="*/ 269875 w 1143000"/>
            <a:gd name="connsiteY2" fmla="*/ 60325 h 85725"/>
            <a:gd name="connsiteX3" fmla="*/ 523875 w 1143000"/>
            <a:gd name="connsiteY3" fmla="*/ 47625 h 85725"/>
            <a:gd name="connsiteX4" fmla="*/ 590550 w 1143000"/>
            <a:gd name="connsiteY4" fmla="*/ 76200 h 85725"/>
            <a:gd name="connsiteX5" fmla="*/ 619125 w 1143000"/>
            <a:gd name="connsiteY5" fmla="*/ 85725 h 85725"/>
            <a:gd name="connsiteX6" fmla="*/ 762000 w 1143000"/>
            <a:gd name="connsiteY6" fmla="*/ 76200 h 85725"/>
            <a:gd name="connsiteX7" fmla="*/ 800100 w 1143000"/>
            <a:gd name="connsiteY7" fmla="*/ 66675 h 85725"/>
            <a:gd name="connsiteX8" fmla="*/ 876300 w 1143000"/>
            <a:gd name="connsiteY8" fmla="*/ 57150 h 85725"/>
            <a:gd name="connsiteX9" fmla="*/ 981075 w 1143000"/>
            <a:gd name="connsiteY9" fmla="*/ 28575 h 85725"/>
            <a:gd name="connsiteX10" fmla="*/ 1009650 w 1143000"/>
            <a:gd name="connsiteY10" fmla="*/ 19050 h 85725"/>
            <a:gd name="connsiteX11" fmla="*/ 1114425 w 1143000"/>
            <a:gd name="connsiteY11" fmla="*/ 9525 h 85725"/>
            <a:gd name="connsiteX12" fmla="*/ 1143000 w 1143000"/>
            <a:gd name="connsiteY12" fmla="*/ 0 h 85725"/>
            <a:gd name="connsiteX0" fmla="*/ 0 w 1143000"/>
            <a:gd name="connsiteY0" fmla="*/ 9525 h 85725"/>
            <a:gd name="connsiteX1" fmla="*/ 117475 w 1143000"/>
            <a:gd name="connsiteY1" fmla="*/ 38100 h 85725"/>
            <a:gd name="connsiteX2" fmla="*/ 269875 w 1143000"/>
            <a:gd name="connsiteY2" fmla="*/ 60325 h 85725"/>
            <a:gd name="connsiteX3" fmla="*/ 523875 w 1143000"/>
            <a:gd name="connsiteY3" fmla="*/ 47625 h 85725"/>
            <a:gd name="connsiteX4" fmla="*/ 590550 w 1143000"/>
            <a:gd name="connsiteY4" fmla="*/ 76200 h 85725"/>
            <a:gd name="connsiteX5" fmla="*/ 619125 w 1143000"/>
            <a:gd name="connsiteY5" fmla="*/ 85725 h 85725"/>
            <a:gd name="connsiteX6" fmla="*/ 762000 w 1143000"/>
            <a:gd name="connsiteY6" fmla="*/ 76200 h 85725"/>
            <a:gd name="connsiteX7" fmla="*/ 800100 w 1143000"/>
            <a:gd name="connsiteY7" fmla="*/ 66675 h 85725"/>
            <a:gd name="connsiteX8" fmla="*/ 876300 w 1143000"/>
            <a:gd name="connsiteY8" fmla="*/ 57150 h 85725"/>
            <a:gd name="connsiteX9" fmla="*/ 981075 w 1143000"/>
            <a:gd name="connsiteY9" fmla="*/ 28575 h 85725"/>
            <a:gd name="connsiteX10" fmla="*/ 1009650 w 1143000"/>
            <a:gd name="connsiteY10" fmla="*/ 19050 h 85725"/>
            <a:gd name="connsiteX11" fmla="*/ 1114425 w 1143000"/>
            <a:gd name="connsiteY11" fmla="*/ 9525 h 85725"/>
            <a:gd name="connsiteX12" fmla="*/ 1143000 w 1143000"/>
            <a:gd name="connsiteY12" fmla="*/ 0 h 85725"/>
            <a:gd name="connsiteX0" fmla="*/ 0 w 1143000"/>
            <a:gd name="connsiteY0" fmla="*/ 9525 h 85725"/>
            <a:gd name="connsiteX1" fmla="*/ 117475 w 1143000"/>
            <a:gd name="connsiteY1" fmla="*/ 38100 h 85725"/>
            <a:gd name="connsiteX2" fmla="*/ 269875 w 1143000"/>
            <a:gd name="connsiteY2" fmla="*/ 60325 h 85725"/>
            <a:gd name="connsiteX3" fmla="*/ 552450 w 1143000"/>
            <a:gd name="connsiteY3" fmla="*/ 73025 h 85725"/>
            <a:gd name="connsiteX4" fmla="*/ 590550 w 1143000"/>
            <a:gd name="connsiteY4" fmla="*/ 76200 h 85725"/>
            <a:gd name="connsiteX5" fmla="*/ 619125 w 1143000"/>
            <a:gd name="connsiteY5" fmla="*/ 85725 h 85725"/>
            <a:gd name="connsiteX6" fmla="*/ 762000 w 1143000"/>
            <a:gd name="connsiteY6" fmla="*/ 76200 h 85725"/>
            <a:gd name="connsiteX7" fmla="*/ 800100 w 1143000"/>
            <a:gd name="connsiteY7" fmla="*/ 66675 h 85725"/>
            <a:gd name="connsiteX8" fmla="*/ 876300 w 1143000"/>
            <a:gd name="connsiteY8" fmla="*/ 57150 h 85725"/>
            <a:gd name="connsiteX9" fmla="*/ 981075 w 1143000"/>
            <a:gd name="connsiteY9" fmla="*/ 28575 h 85725"/>
            <a:gd name="connsiteX10" fmla="*/ 1009650 w 1143000"/>
            <a:gd name="connsiteY10" fmla="*/ 19050 h 85725"/>
            <a:gd name="connsiteX11" fmla="*/ 1114425 w 1143000"/>
            <a:gd name="connsiteY11" fmla="*/ 9525 h 85725"/>
            <a:gd name="connsiteX12" fmla="*/ 1143000 w 1143000"/>
            <a:gd name="connsiteY12" fmla="*/ 0 h 85725"/>
            <a:gd name="connsiteX0" fmla="*/ 0 w 1143000"/>
            <a:gd name="connsiteY0" fmla="*/ 9525 h 85725"/>
            <a:gd name="connsiteX1" fmla="*/ 117475 w 1143000"/>
            <a:gd name="connsiteY1" fmla="*/ 38100 h 85725"/>
            <a:gd name="connsiteX2" fmla="*/ 269875 w 1143000"/>
            <a:gd name="connsiteY2" fmla="*/ 60325 h 85725"/>
            <a:gd name="connsiteX3" fmla="*/ 400050 w 1143000"/>
            <a:gd name="connsiteY3" fmla="*/ 66675 h 85725"/>
            <a:gd name="connsiteX4" fmla="*/ 552450 w 1143000"/>
            <a:gd name="connsiteY4" fmla="*/ 73025 h 85725"/>
            <a:gd name="connsiteX5" fmla="*/ 590550 w 1143000"/>
            <a:gd name="connsiteY5" fmla="*/ 76200 h 85725"/>
            <a:gd name="connsiteX6" fmla="*/ 619125 w 1143000"/>
            <a:gd name="connsiteY6" fmla="*/ 85725 h 85725"/>
            <a:gd name="connsiteX7" fmla="*/ 762000 w 1143000"/>
            <a:gd name="connsiteY7" fmla="*/ 76200 h 85725"/>
            <a:gd name="connsiteX8" fmla="*/ 800100 w 1143000"/>
            <a:gd name="connsiteY8" fmla="*/ 66675 h 85725"/>
            <a:gd name="connsiteX9" fmla="*/ 876300 w 1143000"/>
            <a:gd name="connsiteY9" fmla="*/ 57150 h 85725"/>
            <a:gd name="connsiteX10" fmla="*/ 981075 w 1143000"/>
            <a:gd name="connsiteY10" fmla="*/ 28575 h 85725"/>
            <a:gd name="connsiteX11" fmla="*/ 1009650 w 1143000"/>
            <a:gd name="connsiteY11" fmla="*/ 19050 h 85725"/>
            <a:gd name="connsiteX12" fmla="*/ 1114425 w 1143000"/>
            <a:gd name="connsiteY12" fmla="*/ 9525 h 85725"/>
            <a:gd name="connsiteX13" fmla="*/ 1143000 w 1143000"/>
            <a:gd name="connsiteY13" fmla="*/ 0 h 85725"/>
            <a:gd name="connsiteX0" fmla="*/ 0 w 1143000"/>
            <a:gd name="connsiteY0" fmla="*/ 9525 h 77038"/>
            <a:gd name="connsiteX1" fmla="*/ 117475 w 1143000"/>
            <a:gd name="connsiteY1" fmla="*/ 38100 h 77038"/>
            <a:gd name="connsiteX2" fmla="*/ 269875 w 1143000"/>
            <a:gd name="connsiteY2" fmla="*/ 60325 h 77038"/>
            <a:gd name="connsiteX3" fmla="*/ 400050 w 1143000"/>
            <a:gd name="connsiteY3" fmla="*/ 66675 h 77038"/>
            <a:gd name="connsiteX4" fmla="*/ 552450 w 1143000"/>
            <a:gd name="connsiteY4" fmla="*/ 73025 h 77038"/>
            <a:gd name="connsiteX5" fmla="*/ 590550 w 1143000"/>
            <a:gd name="connsiteY5" fmla="*/ 76200 h 77038"/>
            <a:gd name="connsiteX6" fmla="*/ 762000 w 1143000"/>
            <a:gd name="connsiteY6" fmla="*/ 76200 h 77038"/>
            <a:gd name="connsiteX7" fmla="*/ 800100 w 1143000"/>
            <a:gd name="connsiteY7" fmla="*/ 66675 h 77038"/>
            <a:gd name="connsiteX8" fmla="*/ 876300 w 1143000"/>
            <a:gd name="connsiteY8" fmla="*/ 57150 h 77038"/>
            <a:gd name="connsiteX9" fmla="*/ 981075 w 1143000"/>
            <a:gd name="connsiteY9" fmla="*/ 28575 h 77038"/>
            <a:gd name="connsiteX10" fmla="*/ 1009650 w 1143000"/>
            <a:gd name="connsiteY10" fmla="*/ 19050 h 77038"/>
            <a:gd name="connsiteX11" fmla="*/ 1114425 w 1143000"/>
            <a:gd name="connsiteY11" fmla="*/ 9525 h 77038"/>
            <a:gd name="connsiteX12" fmla="*/ 1143000 w 1143000"/>
            <a:gd name="connsiteY12" fmla="*/ 0 h 77038"/>
            <a:gd name="connsiteX0" fmla="*/ 0 w 1143000"/>
            <a:gd name="connsiteY0" fmla="*/ 9525 h 77736"/>
            <a:gd name="connsiteX1" fmla="*/ 117475 w 1143000"/>
            <a:gd name="connsiteY1" fmla="*/ 38100 h 77736"/>
            <a:gd name="connsiteX2" fmla="*/ 269875 w 1143000"/>
            <a:gd name="connsiteY2" fmla="*/ 60325 h 77736"/>
            <a:gd name="connsiteX3" fmla="*/ 400050 w 1143000"/>
            <a:gd name="connsiteY3" fmla="*/ 66675 h 77736"/>
            <a:gd name="connsiteX4" fmla="*/ 552450 w 1143000"/>
            <a:gd name="connsiteY4" fmla="*/ 73025 h 77736"/>
            <a:gd name="connsiteX5" fmla="*/ 590550 w 1143000"/>
            <a:gd name="connsiteY5" fmla="*/ 76200 h 77736"/>
            <a:gd name="connsiteX6" fmla="*/ 762000 w 1143000"/>
            <a:gd name="connsiteY6" fmla="*/ 76200 h 77736"/>
            <a:gd name="connsiteX7" fmla="*/ 876300 w 1143000"/>
            <a:gd name="connsiteY7" fmla="*/ 57150 h 77736"/>
            <a:gd name="connsiteX8" fmla="*/ 981075 w 1143000"/>
            <a:gd name="connsiteY8" fmla="*/ 28575 h 77736"/>
            <a:gd name="connsiteX9" fmla="*/ 1009650 w 1143000"/>
            <a:gd name="connsiteY9" fmla="*/ 19050 h 77736"/>
            <a:gd name="connsiteX10" fmla="*/ 1114425 w 1143000"/>
            <a:gd name="connsiteY10" fmla="*/ 9525 h 77736"/>
            <a:gd name="connsiteX11" fmla="*/ 1143000 w 1143000"/>
            <a:gd name="connsiteY11" fmla="*/ 0 h 77736"/>
            <a:gd name="connsiteX0" fmla="*/ 0 w 1143000"/>
            <a:gd name="connsiteY0" fmla="*/ 9525 h 76361"/>
            <a:gd name="connsiteX1" fmla="*/ 117475 w 1143000"/>
            <a:gd name="connsiteY1" fmla="*/ 38100 h 76361"/>
            <a:gd name="connsiteX2" fmla="*/ 269875 w 1143000"/>
            <a:gd name="connsiteY2" fmla="*/ 60325 h 76361"/>
            <a:gd name="connsiteX3" fmla="*/ 400050 w 1143000"/>
            <a:gd name="connsiteY3" fmla="*/ 66675 h 76361"/>
            <a:gd name="connsiteX4" fmla="*/ 552450 w 1143000"/>
            <a:gd name="connsiteY4" fmla="*/ 73025 h 76361"/>
            <a:gd name="connsiteX5" fmla="*/ 612775 w 1143000"/>
            <a:gd name="connsiteY5" fmla="*/ 66675 h 76361"/>
            <a:gd name="connsiteX6" fmla="*/ 762000 w 1143000"/>
            <a:gd name="connsiteY6" fmla="*/ 76200 h 76361"/>
            <a:gd name="connsiteX7" fmla="*/ 876300 w 1143000"/>
            <a:gd name="connsiteY7" fmla="*/ 57150 h 76361"/>
            <a:gd name="connsiteX8" fmla="*/ 981075 w 1143000"/>
            <a:gd name="connsiteY8" fmla="*/ 28575 h 76361"/>
            <a:gd name="connsiteX9" fmla="*/ 1009650 w 1143000"/>
            <a:gd name="connsiteY9" fmla="*/ 19050 h 76361"/>
            <a:gd name="connsiteX10" fmla="*/ 1114425 w 1143000"/>
            <a:gd name="connsiteY10" fmla="*/ 9525 h 76361"/>
            <a:gd name="connsiteX11" fmla="*/ 1143000 w 1143000"/>
            <a:gd name="connsiteY11" fmla="*/ 0 h 76361"/>
            <a:gd name="connsiteX0" fmla="*/ 0 w 1143000"/>
            <a:gd name="connsiteY0" fmla="*/ 9525 h 76369"/>
            <a:gd name="connsiteX1" fmla="*/ 117475 w 1143000"/>
            <a:gd name="connsiteY1" fmla="*/ 38100 h 76369"/>
            <a:gd name="connsiteX2" fmla="*/ 269875 w 1143000"/>
            <a:gd name="connsiteY2" fmla="*/ 60325 h 76369"/>
            <a:gd name="connsiteX3" fmla="*/ 400050 w 1143000"/>
            <a:gd name="connsiteY3" fmla="*/ 66675 h 76369"/>
            <a:gd name="connsiteX4" fmla="*/ 527050 w 1143000"/>
            <a:gd name="connsiteY4" fmla="*/ 69850 h 76369"/>
            <a:gd name="connsiteX5" fmla="*/ 612775 w 1143000"/>
            <a:gd name="connsiteY5" fmla="*/ 66675 h 76369"/>
            <a:gd name="connsiteX6" fmla="*/ 762000 w 1143000"/>
            <a:gd name="connsiteY6" fmla="*/ 76200 h 76369"/>
            <a:gd name="connsiteX7" fmla="*/ 876300 w 1143000"/>
            <a:gd name="connsiteY7" fmla="*/ 57150 h 76369"/>
            <a:gd name="connsiteX8" fmla="*/ 981075 w 1143000"/>
            <a:gd name="connsiteY8" fmla="*/ 28575 h 76369"/>
            <a:gd name="connsiteX9" fmla="*/ 1009650 w 1143000"/>
            <a:gd name="connsiteY9" fmla="*/ 19050 h 76369"/>
            <a:gd name="connsiteX10" fmla="*/ 1114425 w 1143000"/>
            <a:gd name="connsiteY10" fmla="*/ 9525 h 76369"/>
            <a:gd name="connsiteX11" fmla="*/ 1143000 w 1143000"/>
            <a:gd name="connsiteY11" fmla="*/ 0 h 76369"/>
            <a:gd name="connsiteX0" fmla="*/ 0 w 1143000"/>
            <a:gd name="connsiteY0" fmla="*/ 9525 h 69850"/>
            <a:gd name="connsiteX1" fmla="*/ 117475 w 1143000"/>
            <a:gd name="connsiteY1" fmla="*/ 38100 h 69850"/>
            <a:gd name="connsiteX2" fmla="*/ 269875 w 1143000"/>
            <a:gd name="connsiteY2" fmla="*/ 60325 h 69850"/>
            <a:gd name="connsiteX3" fmla="*/ 400050 w 1143000"/>
            <a:gd name="connsiteY3" fmla="*/ 66675 h 69850"/>
            <a:gd name="connsiteX4" fmla="*/ 527050 w 1143000"/>
            <a:gd name="connsiteY4" fmla="*/ 69850 h 69850"/>
            <a:gd name="connsiteX5" fmla="*/ 612775 w 1143000"/>
            <a:gd name="connsiteY5" fmla="*/ 66675 h 69850"/>
            <a:gd name="connsiteX6" fmla="*/ 771525 w 1143000"/>
            <a:gd name="connsiteY6" fmla="*/ 63500 h 69850"/>
            <a:gd name="connsiteX7" fmla="*/ 876300 w 1143000"/>
            <a:gd name="connsiteY7" fmla="*/ 57150 h 69850"/>
            <a:gd name="connsiteX8" fmla="*/ 981075 w 1143000"/>
            <a:gd name="connsiteY8" fmla="*/ 28575 h 69850"/>
            <a:gd name="connsiteX9" fmla="*/ 1009650 w 1143000"/>
            <a:gd name="connsiteY9" fmla="*/ 19050 h 69850"/>
            <a:gd name="connsiteX10" fmla="*/ 1114425 w 1143000"/>
            <a:gd name="connsiteY10" fmla="*/ 9525 h 69850"/>
            <a:gd name="connsiteX11" fmla="*/ 1143000 w 1143000"/>
            <a:gd name="connsiteY11" fmla="*/ 0 h 69850"/>
            <a:gd name="connsiteX0" fmla="*/ 0 w 1143000"/>
            <a:gd name="connsiteY0" fmla="*/ 9525 h 69850"/>
            <a:gd name="connsiteX1" fmla="*/ 117475 w 1143000"/>
            <a:gd name="connsiteY1" fmla="*/ 38100 h 69850"/>
            <a:gd name="connsiteX2" fmla="*/ 269875 w 1143000"/>
            <a:gd name="connsiteY2" fmla="*/ 60325 h 69850"/>
            <a:gd name="connsiteX3" fmla="*/ 400050 w 1143000"/>
            <a:gd name="connsiteY3" fmla="*/ 66675 h 69850"/>
            <a:gd name="connsiteX4" fmla="*/ 527050 w 1143000"/>
            <a:gd name="connsiteY4" fmla="*/ 69850 h 69850"/>
            <a:gd name="connsiteX5" fmla="*/ 612775 w 1143000"/>
            <a:gd name="connsiteY5" fmla="*/ 66675 h 69850"/>
            <a:gd name="connsiteX6" fmla="*/ 771525 w 1143000"/>
            <a:gd name="connsiteY6" fmla="*/ 63500 h 69850"/>
            <a:gd name="connsiteX7" fmla="*/ 885825 w 1143000"/>
            <a:gd name="connsiteY7" fmla="*/ 53975 h 69850"/>
            <a:gd name="connsiteX8" fmla="*/ 981075 w 1143000"/>
            <a:gd name="connsiteY8" fmla="*/ 28575 h 69850"/>
            <a:gd name="connsiteX9" fmla="*/ 1009650 w 1143000"/>
            <a:gd name="connsiteY9" fmla="*/ 19050 h 69850"/>
            <a:gd name="connsiteX10" fmla="*/ 1114425 w 1143000"/>
            <a:gd name="connsiteY10" fmla="*/ 9525 h 69850"/>
            <a:gd name="connsiteX11" fmla="*/ 1143000 w 1143000"/>
            <a:gd name="connsiteY11" fmla="*/ 0 h 69850"/>
            <a:gd name="connsiteX0" fmla="*/ 0 w 1143000"/>
            <a:gd name="connsiteY0" fmla="*/ 9525 h 69850"/>
            <a:gd name="connsiteX1" fmla="*/ 117475 w 1143000"/>
            <a:gd name="connsiteY1" fmla="*/ 38100 h 69850"/>
            <a:gd name="connsiteX2" fmla="*/ 269875 w 1143000"/>
            <a:gd name="connsiteY2" fmla="*/ 60325 h 69850"/>
            <a:gd name="connsiteX3" fmla="*/ 400050 w 1143000"/>
            <a:gd name="connsiteY3" fmla="*/ 66675 h 69850"/>
            <a:gd name="connsiteX4" fmla="*/ 527050 w 1143000"/>
            <a:gd name="connsiteY4" fmla="*/ 69850 h 69850"/>
            <a:gd name="connsiteX5" fmla="*/ 612775 w 1143000"/>
            <a:gd name="connsiteY5" fmla="*/ 66675 h 69850"/>
            <a:gd name="connsiteX6" fmla="*/ 771525 w 1143000"/>
            <a:gd name="connsiteY6" fmla="*/ 63500 h 69850"/>
            <a:gd name="connsiteX7" fmla="*/ 885825 w 1143000"/>
            <a:gd name="connsiteY7" fmla="*/ 53975 h 69850"/>
            <a:gd name="connsiteX8" fmla="*/ 996950 w 1143000"/>
            <a:gd name="connsiteY8" fmla="*/ 57150 h 69850"/>
            <a:gd name="connsiteX9" fmla="*/ 1009650 w 1143000"/>
            <a:gd name="connsiteY9" fmla="*/ 19050 h 69850"/>
            <a:gd name="connsiteX10" fmla="*/ 1114425 w 1143000"/>
            <a:gd name="connsiteY10" fmla="*/ 9525 h 69850"/>
            <a:gd name="connsiteX11" fmla="*/ 1143000 w 1143000"/>
            <a:gd name="connsiteY11" fmla="*/ 0 h 69850"/>
            <a:gd name="connsiteX0" fmla="*/ 0 w 1143000"/>
            <a:gd name="connsiteY0" fmla="*/ 9525 h 69850"/>
            <a:gd name="connsiteX1" fmla="*/ 117475 w 1143000"/>
            <a:gd name="connsiteY1" fmla="*/ 38100 h 69850"/>
            <a:gd name="connsiteX2" fmla="*/ 269875 w 1143000"/>
            <a:gd name="connsiteY2" fmla="*/ 60325 h 69850"/>
            <a:gd name="connsiteX3" fmla="*/ 400050 w 1143000"/>
            <a:gd name="connsiteY3" fmla="*/ 66675 h 69850"/>
            <a:gd name="connsiteX4" fmla="*/ 527050 w 1143000"/>
            <a:gd name="connsiteY4" fmla="*/ 69850 h 69850"/>
            <a:gd name="connsiteX5" fmla="*/ 612775 w 1143000"/>
            <a:gd name="connsiteY5" fmla="*/ 66675 h 69850"/>
            <a:gd name="connsiteX6" fmla="*/ 771525 w 1143000"/>
            <a:gd name="connsiteY6" fmla="*/ 63500 h 69850"/>
            <a:gd name="connsiteX7" fmla="*/ 892175 w 1143000"/>
            <a:gd name="connsiteY7" fmla="*/ 63500 h 69850"/>
            <a:gd name="connsiteX8" fmla="*/ 996950 w 1143000"/>
            <a:gd name="connsiteY8" fmla="*/ 57150 h 69850"/>
            <a:gd name="connsiteX9" fmla="*/ 1009650 w 1143000"/>
            <a:gd name="connsiteY9" fmla="*/ 19050 h 69850"/>
            <a:gd name="connsiteX10" fmla="*/ 1114425 w 1143000"/>
            <a:gd name="connsiteY10" fmla="*/ 9525 h 69850"/>
            <a:gd name="connsiteX11" fmla="*/ 1143000 w 1143000"/>
            <a:gd name="connsiteY11" fmla="*/ 0 h 69850"/>
            <a:gd name="connsiteX0" fmla="*/ 0 w 1143000"/>
            <a:gd name="connsiteY0" fmla="*/ 9525 h 69850"/>
            <a:gd name="connsiteX1" fmla="*/ 117475 w 1143000"/>
            <a:gd name="connsiteY1" fmla="*/ 38100 h 69850"/>
            <a:gd name="connsiteX2" fmla="*/ 269875 w 1143000"/>
            <a:gd name="connsiteY2" fmla="*/ 60325 h 69850"/>
            <a:gd name="connsiteX3" fmla="*/ 400050 w 1143000"/>
            <a:gd name="connsiteY3" fmla="*/ 66675 h 69850"/>
            <a:gd name="connsiteX4" fmla="*/ 527050 w 1143000"/>
            <a:gd name="connsiteY4" fmla="*/ 69850 h 69850"/>
            <a:gd name="connsiteX5" fmla="*/ 612775 w 1143000"/>
            <a:gd name="connsiteY5" fmla="*/ 66675 h 69850"/>
            <a:gd name="connsiteX6" fmla="*/ 771525 w 1143000"/>
            <a:gd name="connsiteY6" fmla="*/ 63500 h 69850"/>
            <a:gd name="connsiteX7" fmla="*/ 892175 w 1143000"/>
            <a:gd name="connsiteY7" fmla="*/ 63500 h 69850"/>
            <a:gd name="connsiteX8" fmla="*/ 996950 w 1143000"/>
            <a:gd name="connsiteY8" fmla="*/ 57150 h 69850"/>
            <a:gd name="connsiteX9" fmla="*/ 1114425 w 1143000"/>
            <a:gd name="connsiteY9" fmla="*/ 9525 h 69850"/>
            <a:gd name="connsiteX10" fmla="*/ 1143000 w 1143000"/>
            <a:gd name="connsiteY10" fmla="*/ 0 h 69850"/>
            <a:gd name="connsiteX0" fmla="*/ 0 w 1143000"/>
            <a:gd name="connsiteY0" fmla="*/ 9525 h 69850"/>
            <a:gd name="connsiteX1" fmla="*/ 117475 w 1143000"/>
            <a:gd name="connsiteY1" fmla="*/ 38100 h 69850"/>
            <a:gd name="connsiteX2" fmla="*/ 269875 w 1143000"/>
            <a:gd name="connsiteY2" fmla="*/ 60325 h 69850"/>
            <a:gd name="connsiteX3" fmla="*/ 400050 w 1143000"/>
            <a:gd name="connsiteY3" fmla="*/ 66675 h 69850"/>
            <a:gd name="connsiteX4" fmla="*/ 527050 w 1143000"/>
            <a:gd name="connsiteY4" fmla="*/ 69850 h 69850"/>
            <a:gd name="connsiteX5" fmla="*/ 612775 w 1143000"/>
            <a:gd name="connsiteY5" fmla="*/ 66675 h 69850"/>
            <a:gd name="connsiteX6" fmla="*/ 771525 w 1143000"/>
            <a:gd name="connsiteY6" fmla="*/ 63500 h 69850"/>
            <a:gd name="connsiteX7" fmla="*/ 892175 w 1143000"/>
            <a:gd name="connsiteY7" fmla="*/ 63500 h 69850"/>
            <a:gd name="connsiteX8" fmla="*/ 987425 w 1143000"/>
            <a:gd name="connsiteY8" fmla="*/ 41275 h 69850"/>
            <a:gd name="connsiteX9" fmla="*/ 1114425 w 1143000"/>
            <a:gd name="connsiteY9" fmla="*/ 9525 h 69850"/>
            <a:gd name="connsiteX10" fmla="*/ 1143000 w 1143000"/>
            <a:gd name="connsiteY10" fmla="*/ 0 h 69850"/>
            <a:gd name="connsiteX0" fmla="*/ 0 w 1143000"/>
            <a:gd name="connsiteY0" fmla="*/ 9525 h 69850"/>
            <a:gd name="connsiteX1" fmla="*/ 117475 w 1143000"/>
            <a:gd name="connsiteY1" fmla="*/ 38100 h 69850"/>
            <a:gd name="connsiteX2" fmla="*/ 269875 w 1143000"/>
            <a:gd name="connsiteY2" fmla="*/ 60325 h 69850"/>
            <a:gd name="connsiteX3" fmla="*/ 400050 w 1143000"/>
            <a:gd name="connsiteY3" fmla="*/ 66675 h 69850"/>
            <a:gd name="connsiteX4" fmla="*/ 527050 w 1143000"/>
            <a:gd name="connsiteY4" fmla="*/ 69850 h 69850"/>
            <a:gd name="connsiteX5" fmla="*/ 612775 w 1143000"/>
            <a:gd name="connsiteY5" fmla="*/ 66675 h 69850"/>
            <a:gd name="connsiteX6" fmla="*/ 771525 w 1143000"/>
            <a:gd name="connsiteY6" fmla="*/ 63500 h 69850"/>
            <a:gd name="connsiteX7" fmla="*/ 892175 w 1143000"/>
            <a:gd name="connsiteY7" fmla="*/ 53975 h 69850"/>
            <a:gd name="connsiteX8" fmla="*/ 987425 w 1143000"/>
            <a:gd name="connsiteY8" fmla="*/ 41275 h 69850"/>
            <a:gd name="connsiteX9" fmla="*/ 1114425 w 1143000"/>
            <a:gd name="connsiteY9" fmla="*/ 9525 h 69850"/>
            <a:gd name="connsiteX10" fmla="*/ 1143000 w 1143000"/>
            <a:gd name="connsiteY10" fmla="*/ 0 h 69850"/>
            <a:gd name="connsiteX0" fmla="*/ 0 w 1143000"/>
            <a:gd name="connsiteY0" fmla="*/ 9525 h 69850"/>
            <a:gd name="connsiteX1" fmla="*/ 117475 w 1143000"/>
            <a:gd name="connsiteY1" fmla="*/ 38100 h 69850"/>
            <a:gd name="connsiteX2" fmla="*/ 269875 w 1143000"/>
            <a:gd name="connsiteY2" fmla="*/ 60325 h 69850"/>
            <a:gd name="connsiteX3" fmla="*/ 400050 w 1143000"/>
            <a:gd name="connsiteY3" fmla="*/ 66675 h 69850"/>
            <a:gd name="connsiteX4" fmla="*/ 527050 w 1143000"/>
            <a:gd name="connsiteY4" fmla="*/ 69850 h 69850"/>
            <a:gd name="connsiteX5" fmla="*/ 612775 w 1143000"/>
            <a:gd name="connsiteY5" fmla="*/ 66675 h 69850"/>
            <a:gd name="connsiteX6" fmla="*/ 771525 w 1143000"/>
            <a:gd name="connsiteY6" fmla="*/ 63500 h 69850"/>
            <a:gd name="connsiteX7" fmla="*/ 892175 w 1143000"/>
            <a:gd name="connsiteY7" fmla="*/ 53975 h 69850"/>
            <a:gd name="connsiteX8" fmla="*/ 996950 w 1143000"/>
            <a:gd name="connsiteY8" fmla="*/ 50800 h 69850"/>
            <a:gd name="connsiteX9" fmla="*/ 1114425 w 1143000"/>
            <a:gd name="connsiteY9" fmla="*/ 9525 h 69850"/>
            <a:gd name="connsiteX10" fmla="*/ 1143000 w 1143000"/>
            <a:gd name="connsiteY10" fmla="*/ 0 h 69850"/>
            <a:gd name="connsiteX0" fmla="*/ 0 w 1143000"/>
            <a:gd name="connsiteY0" fmla="*/ 9525 h 69850"/>
            <a:gd name="connsiteX1" fmla="*/ 117475 w 1143000"/>
            <a:gd name="connsiteY1" fmla="*/ 38100 h 69850"/>
            <a:gd name="connsiteX2" fmla="*/ 269875 w 1143000"/>
            <a:gd name="connsiteY2" fmla="*/ 60325 h 69850"/>
            <a:gd name="connsiteX3" fmla="*/ 400050 w 1143000"/>
            <a:gd name="connsiteY3" fmla="*/ 66675 h 69850"/>
            <a:gd name="connsiteX4" fmla="*/ 527050 w 1143000"/>
            <a:gd name="connsiteY4" fmla="*/ 69850 h 69850"/>
            <a:gd name="connsiteX5" fmla="*/ 612775 w 1143000"/>
            <a:gd name="connsiteY5" fmla="*/ 66675 h 69850"/>
            <a:gd name="connsiteX6" fmla="*/ 771525 w 1143000"/>
            <a:gd name="connsiteY6" fmla="*/ 63500 h 69850"/>
            <a:gd name="connsiteX7" fmla="*/ 892175 w 1143000"/>
            <a:gd name="connsiteY7" fmla="*/ 53975 h 69850"/>
            <a:gd name="connsiteX8" fmla="*/ 1003300 w 1143000"/>
            <a:gd name="connsiteY8" fmla="*/ 38100 h 69850"/>
            <a:gd name="connsiteX9" fmla="*/ 1114425 w 1143000"/>
            <a:gd name="connsiteY9" fmla="*/ 9525 h 69850"/>
            <a:gd name="connsiteX10" fmla="*/ 1143000 w 1143000"/>
            <a:gd name="connsiteY10" fmla="*/ 0 h 69850"/>
            <a:gd name="connsiteX0" fmla="*/ 0 w 1143000"/>
            <a:gd name="connsiteY0" fmla="*/ 9525 h 69850"/>
            <a:gd name="connsiteX1" fmla="*/ 117475 w 1143000"/>
            <a:gd name="connsiteY1" fmla="*/ 38100 h 69850"/>
            <a:gd name="connsiteX2" fmla="*/ 269875 w 1143000"/>
            <a:gd name="connsiteY2" fmla="*/ 60325 h 69850"/>
            <a:gd name="connsiteX3" fmla="*/ 400050 w 1143000"/>
            <a:gd name="connsiteY3" fmla="*/ 66675 h 69850"/>
            <a:gd name="connsiteX4" fmla="*/ 527050 w 1143000"/>
            <a:gd name="connsiteY4" fmla="*/ 69850 h 69850"/>
            <a:gd name="connsiteX5" fmla="*/ 612775 w 1143000"/>
            <a:gd name="connsiteY5" fmla="*/ 66675 h 69850"/>
            <a:gd name="connsiteX6" fmla="*/ 771525 w 1143000"/>
            <a:gd name="connsiteY6" fmla="*/ 63500 h 69850"/>
            <a:gd name="connsiteX7" fmla="*/ 892175 w 1143000"/>
            <a:gd name="connsiteY7" fmla="*/ 53975 h 69850"/>
            <a:gd name="connsiteX8" fmla="*/ 1003300 w 1143000"/>
            <a:gd name="connsiteY8" fmla="*/ 38100 h 69850"/>
            <a:gd name="connsiteX9" fmla="*/ 1098550 w 1143000"/>
            <a:gd name="connsiteY9" fmla="*/ 34926 h 69850"/>
            <a:gd name="connsiteX10" fmla="*/ 1114425 w 1143000"/>
            <a:gd name="connsiteY10" fmla="*/ 9525 h 69850"/>
            <a:gd name="connsiteX11" fmla="*/ 1143000 w 1143000"/>
            <a:gd name="connsiteY11" fmla="*/ 0 h 69850"/>
            <a:gd name="connsiteX0" fmla="*/ 0 w 1146175"/>
            <a:gd name="connsiteY0" fmla="*/ 9525 h 69850"/>
            <a:gd name="connsiteX1" fmla="*/ 117475 w 1146175"/>
            <a:gd name="connsiteY1" fmla="*/ 38100 h 69850"/>
            <a:gd name="connsiteX2" fmla="*/ 269875 w 1146175"/>
            <a:gd name="connsiteY2" fmla="*/ 60325 h 69850"/>
            <a:gd name="connsiteX3" fmla="*/ 400050 w 1146175"/>
            <a:gd name="connsiteY3" fmla="*/ 66675 h 69850"/>
            <a:gd name="connsiteX4" fmla="*/ 527050 w 1146175"/>
            <a:gd name="connsiteY4" fmla="*/ 69850 h 69850"/>
            <a:gd name="connsiteX5" fmla="*/ 612775 w 1146175"/>
            <a:gd name="connsiteY5" fmla="*/ 66675 h 69850"/>
            <a:gd name="connsiteX6" fmla="*/ 771525 w 1146175"/>
            <a:gd name="connsiteY6" fmla="*/ 63500 h 69850"/>
            <a:gd name="connsiteX7" fmla="*/ 892175 w 1146175"/>
            <a:gd name="connsiteY7" fmla="*/ 53975 h 69850"/>
            <a:gd name="connsiteX8" fmla="*/ 1003300 w 1146175"/>
            <a:gd name="connsiteY8" fmla="*/ 38100 h 69850"/>
            <a:gd name="connsiteX9" fmla="*/ 1098550 w 1146175"/>
            <a:gd name="connsiteY9" fmla="*/ 34926 h 69850"/>
            <a:gd name="connsiteX10" fmla="*/ 1146175 w 1146175"/>
            <a:gd name="connsiteY10" fmla="*/ 9525 h 69850"/>
            <a:gd name="connsiteX11" fmla="*/ 1143000 w 1146175"/>
            <a:gd name="connsiteY11" fmla="*/ 0 h 69850"/>
            <a:gd name="connsiteX0" fmla="*/ 0 w 1146175"/>
            <a:gd name="connsiteY0" fmla="*/ 9525 h 69850"/>
            <a:gd name="connsiteX1" fmla="*/ 117475 w 1146175"/>
            <a:gd name="connsiteY1" fmla="*/ 38100 h 69850"/>
            <a:gd name="connsiteX2" fmla="*/ 269875 w 1146175"/>
            <a:gd name="connsiteY2" fmla="*/ 60325 h 69850"/>
            <a:gd name="connsiteX3" fmla="*/ 400050 w 1146175"/>
            <a:gd name="connsiteY3" fmla="*/ 66675 h 69850"/>
            <a:gd name="connsiteX4" fmla="*/ 527050 w 1146175"/>
            <a:gd name="connsiteY4" fmla="*/ 69850 h 69850"/>
            <a:gd name="connsiteX5" fmla="*/ 612775 w 1146175"/>
            <a:gd name="connsiteY5" fmla="*/ 66675 h 69850"/>
            <a:gd name="connsiteX6" fmla="*/ 771525 w 1146175"/>
            <a:gd name="connsiteY6" fmla="*/ 63500 h 69850"/>
            <a:gd name="connsiteX7" fmla="*/ 892175 w 1146175"/>
            <a:gd name="connsiteY7" fmla="*/ 53975 h 69850"/>
            <a:gd name="connsiteX8" fmla="*/ 1003300 w 1146175"/>
            <a:gd name="connsiteY8" fmla="*/ 47625 h 69850"/>
            <a:gd name="connsiteX9" fmla="*/ 1098550 w 1146175"/>
            <a:gd name="connsiteY9" fmla="*/ 34926 h 69850"/>
            <a:gd name="connsiteX10" fmla="*/ 1146175 w 1146175"/>
            <a:gd name="connsiteY10" fmla="*/ 9525 h 69850"/>
            <a:gd name="connsiteX11" fmla="*/ 1143000 w 1146175"/>
            <a:gd name="connsiteY11" fmla="*/ 0 h 69850"/>
            <a:gd name="connsiteX0" fmla="*/ 0 w 1146175"/>
            <a:gd name="connsiteY0" fmla="*/ 9525 h 69850"/>
            <a:gd name="connsiteX1" fmla="*/ 117475 w 1146175"/>
            <a:gd name="connsiteY1" fmla="*/ 38100 h 69850"/>
            <a:gd name="connsiteX2" fmla="*/ 269875 w 1146175"/>
            <a:gd name="connsiteY2" fmla="*/ 60325 h 69850"/>
            <a:gd name="connsiteX3" fmla="*/ 400050 w 1146175"/>
            <a:gd name="connsiteY3" fmla="*/ 66675 h 69850"/>
            <a:gd name="connsiteX4" fmla="*/ 527050 w 1146175"/>
            <a:gd name="connsiteY4" fmla="*/ 69850 h 69850"/>
            <a:gd name="connsiteX5" fmla="*/ 612775 w 1146175"/>
            <a:gd name="connsiteY5" fmla="*/ 66675 h 69850"/>
            <a:gd name="connsiteX6" fmla="*/ 771525 w 1146175"/>
            <a:gd name="connsiteY6" fmla="*/ 63500 h 69850"/>
            <a:gd name="connsiteX7" fmla="*/ 892175 w 1146175"/>
            <a:gd name="connsiteY7" fmla="*/ 53975 h 69850"/>
            <a:gd name="connsiteX8" fmla="*/ 1003300 w 1146175"/>
            <a:gd name="connsiteY8" fmla="*/ 47625 h 69850"/>
            <a:gd name="connsiteX9" fmla="*/ 1146175 w 1146175"/>
            <a:gd name="connsiteY9" fmla="*/ 9525 h 69850"/>
            <a:gd name="connsiteX10" fmla="*/ 1143000 w 1146175"/>
            <a:gd name="connsiteY10" fmla="*/ 0 h 69850"/>
            <a:gd name="connsiteX0" fmla="*/ 0 w 1146175"/>
            <a:gd name="connsiteY0" fmla="*/ 9525 h 69850"/>
            <a:gd name="connsiteX1" fmla="*/ 117475 w 1146175"/>
            <a:gd name="connsiteY1" fmla="*/ 38100 h 69850"/>
            <a:gd name="connsiteX2" fmla="*/ 269875 w 1146175"/>
            <a:gd name="connsiteY2" fmla="*/ 60325 h 69850"/>
            <a:gd name="connsiteX3" fmla="*/ 400050 w 1146175"/>
            <a:gd name="connsiteY3" fmla="*/ 66675 h 69850"/>
            <a:gd name="connsiteX4" fmla="*/ 527050 w 1146175"/>
            <a:gd name="connsiteY4" fmla="*/ 69850 h 69850"/>
            <a:gd name="connsiteX5" fmla="*/ 612775 w 1146175"/>
            <a:gd name="connsiteY5" fmla="*/ 66675 h 69850"/>
            <a:gd name="connsiteX6" fmla="*/ 771525 w 1146175"/>
            <a:gd name="connsiteY6" fmla="*/ 63500 h 69850"/>
            <a:gd name="connsiteX7" fmla="*/ 892175 w 1146175"/>
            <a:gd name="connsiteY7" fmla="*/ 53975 h 69850"/>
            <a:gd name="connsiteX8" fmla="*/ 1003300 w 1146175"/>
            <a:gd name="connsiteY8" fmla="*/ 47625 h 69850"/>
            <a:gd name="connsiteX9" fmla="*/ 1098550 w 1146175"/>
            <a:gd name="connsiteY9" fmla="*/ 31751 h 69850"/>
            <a:gd name="connsiteX10" fmla="*/ 1146175 w 1146175"/>
            <a:gd name="connsiteY10" fmla="*/ 9525 h 69850"/>
            <a:gd name="connsiteX11" fmla="*/ 1143000 w 1146175"/>
            <a:gd name="connsiteY11" fmla="*/ 0 h 698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1146175" h="69850">
              <a:moveTo>
                <a:pt x="0" y="9525"/>
              </a:moveTo>
              <a:cubicBezTo>
                <a:pt x="15635" y="10946"/>
                <a:pt x="72496" y="29633"/>
                <a:pt x="117475" y="38100"/>
              </a:cubicBezTo>
              <a:cubicBezTo>
                <a:pt x="162454" y="46567"/>
                <a:pt x="222779" y="57150"/>
                <a:pt x="269875" y="60325"/>
              </a:cubicBezTo>
              <a:cubicBezTo>
                <a:pt x="316971" y="63500"/>
                <a:pt x="352954" y="64558"/>
                <a:pt x="400050" y="66675"/>
              </a:cubicBezTo>
              <a:cubicBezTo>
                <a:pt x="450850" y="68792"/>
                <a:pt x="491596" y="69850"/>
                <a:pt x="527050" y="69850"/>
              </a:cubicBezTo>
              <a:cubicBezTo>
                <a:pt x="562504" y="69850"/>
                <a:pt x="572029" y="67733"/>
                <a:pt x="612775" y="66675"/>
              </a:cubicBezTo>
              <a:cubicBezTo>
                <a:pt x="665692" y="65617"/>
                <a:pt x="724958" y="65617"/>
                <a:pt x="771525" y="63500"/>
              </a:cubicBezTo>
              <a:cubicBezTo>
                <a:pt x="818092" y="61383"/>
                <a:pt x="853546" y="56621"/>
                <a:pt x="892175" y="53975"/>
              </a:cubicBezTo>
              <a:cubicBezTo>
                <a:pt x="930804" y="51329"/>
                <a:pt x="968904" y="51329"/>
                <a:pt x="1003300" y="47625"/>
              </a:cubicBezTo>
              <a:cubicBezTo>
                <a:pt x="1037696" y="43921"/>
                <a:pt x="1074738" y="38101"/>
                <a:pt x="1098550" y="31751"/>
              </a:cubicBezTo>
              <a:cubicBezTo>
                <a:pt x="1122362" y="25401"/>
                <a:pt x="1136650" y="14817"/>
                <a:pt x="1146175" y="9525"/>
              </a:cubicBezTo>
              <a:lnTo>
                <a:pt x="1143000" y="0"/>
              </a:lnTo>
            </a:path>
          </a:pathLst>
        </a:cu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12</xdr:col>
      <xdr:colOff>203201</xdr:colOff>
      <xdr:row>10</xdr:row>
      <xdr:rowOff>114300</xdr:rowOff>
    </xdr:from>
    <xdr:to>
      <xdr:col>12</xdr:col>
      <xdr:colOff>390525</xdr:colOff>
      <xdr:row>10</xdr:row>
      <xdr:rowOff>171450</xdr:rowOff>
    </xdr:to>
    <xdr:sp macro="" textlink="">
      <xdr:nvSpPr>
        <xdr:cNvPr id="90" name="Freccia a destra 89"/>
        <xdr:cNvSpPr/>
      </xdr:nvSpPr>
      <xdr:spPr>
        <a:xfrm>
          <a:off x="7518401" y="1276350"/>
          <a:ext cx="187324" cy="57150"/>
        </a:xfrm>
        <a:prstGeom prst="rightArrow">
          <a:avLst/>
        </a:prstGeom>
        <a:solidFill>
          <a:srgbClr val="FF0000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381000</xdr:colOff>
      <xdr:row>45</xdr:row>
      <xdr:rowOff>1</xdr:rowOff>
    </xdr:from>
    <xdr:to>
      <xdr:col>13</xdr:col>
      <xdr:colOff>762000</xdr:colOff>
      <xdr:row>45</xdr:row>
      <xdr:rowOff>9525</xdr:rowOff>
    </xdr:to>
    <xdr:cxnSp macro="">
      <xdr:nvCxnSpPr>
        <xdr:cNvPr id="5" name="Connettore 1 4"/>
        <xdr:cNvCxnSpPr/>
      </xdr:nvCxnSpPr>
      <xdr:spPr>
        <a:xfrm flipV="1">
          <a:off x="7086600" y="7905751"/>
          <a:ext cx="1600200" cy="95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447675</xdr:colOff>
      <xdr:row>2</xdr:row>
      <xdr:rowOff>28575</xdr:rowOff>
    </xdr:from>
    <xdr:to>
      <xdr:col>7</xdr:col>
      <xdr:colOff>466725</xdr:colOff>
      <xdr:row>9</xdr:row>
      <xdr:rowOff>180975</xdr:rowOff>
    </xdr:to>
    <xdr:cxnSp macro="">
      <xdr:nvCxnSpPr>
        <xdr:cNvPr id="9" name="Connettore 2 8"/>
        <xdr:cNvCxnSpPr/>
      </xdr:nvCxnSpPr>
      <xdr:spPr>
        <a:xfrm>
          <a:off x="4714875" y="419100"/>
          <a:ext cx="19050" cy="14859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342900</xdr:colOff>
      <xdr:row>60</xdr:row>
      <xdr:rowOff>171450</xdr:rowOff>
    </xdr:from>
    <xdr:to>
      <xdr:col>1</xdr:col>
      <xdr:colOff>400050</xdr:colOff>
      <xdr:row>64</xdr:row>
      <xdr:rowOff>38100</xdr:rowOff>
    </xdr:to>
    <xdr:sp macro="" textlink="">
      <xdr:nvSpPr>
        <xdr:cNvPr id="39" name="Ovale 38"/>
        <xdr:cNvSpPr/>
      </xdr:nvSpPr>
      <xdr:spPr>
        <a:xfrm>
          <a:off x="342900" y="11744325"/>
          <a:ext cx="666750" cy="6477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it-IT" sz="800"/>
            <a:t>9,30</a:t>
          </a:r>
          <a:r>
            <a:rPr lang="it-IT" sz="800" baseline="0"/>
            <a:t> </a:t>
          </a:r>
        </a:p>
        <a:p>
          <a:pPr algn="ctr"/>
          <a:r>
            <a:rPr lang="it-IT" sz="800" baseline="0"/>
            <a:t>     mm</a:t>
          </a:r>
          <a:endParaRPr lang="it-IT" sz="800"/>
        </a:p>
      </xdr:txBody>
    </xdr:sp>
    <xdr:clientData/>
  </xdr:twoCellAnchor>
  <xdr:twoCellAnchor>
    <xdr:from>
      <xdr:col>0</xdr:col>
      <xdr:colOff>333375</xdr:colOff>
      <xdr:row>70</xdr:row>
      <xdr:rowOff>133350</xdr:rowOff>
    </xdr:from>
    <xdr:to>
      <xdr:col>1</xdr:col>
      <xdr:colOff>390525</xdr:colOff>
      <xdr:row>74</xdr:row>
      <xdr:rowOff>0</xdr:rowOff>
    </xdr:to>
    <xdr:sp macro="" textlink="">
      <xdr:nvSpPr>
        <xdr:cNvPr id="42" name="Ovale 41"/>
        <xdr:cNvSpPr/>
      </xdr:nvSpPr>
      <xdr:spPr>
        <a:xfrm>
          <a:off x="333375" y="13649325"/>
          <a:ext cx="666750" cy="6286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it-IT" sz="800"/>
            <a:t>9,30</a:t>
          </a:r>
          <a:r>
            <a:rPr lang="it-IT" sz="800" baseline="0"/>
            <a:t> </a:t>
          </a:r>
        </a:p>
        <a:p>
          <a:pPr algn="ctr"/>
          <a:r>
            <a:rPr lang="it-IT" sz="800" baseline="0"/>
            <a:t>     mm</a:t>
          </a:r>
          <a:endParaRPr lang="it-IT" sz="8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"/>
  <sheetViews>
    <sheetView tabSelected="1" topLeftCell="A40" zoomScaleNormal="100" workbookViewId="0">
      <selection activeCell="I73" sqref="I73"/>
    </sheetView>
  </sheetViews>
  <sheetFormatPr defaultRowHeight="15" x14ac:dyDescent="0.25"/>
  <cols>
    <col min="10" max="10" width="11.5703125" bestFit="1" customWidth="1"/>
    <col min="14" max="14" width="16.7109375" bestFit="1" customWidth="1"/>
    <col min="15" max="15" width="19.85546875" bestFit="1" customWidth="1"/>
  </cols>
  <sheetData>
    <row r="1" spans="6:16" ht="15.75" thickBot="1" x14ac:dyDescent="0.3">
      <c r="H1" s="1" t="s">
        <v>0</v>
      </c>
      <c r="I1" s="2"/>
      <c r="J1" s="2"/>
      <c r="K1" s="2"/>
      <c r="L1" s="2"/>
      <c r="M1" s="2"/>
      <c r="N1" s="3"/>
    </row>
    <row r="3" spans="6:16" x14ac:dyDescent="0.25">
      <c r="H3" s="4">
        <v>0</v>
      </c>
    </row>
    <row r="8" spans="6:16" x14ac:dyDescent="0.25">
      <c r="F8" s="4"/>
    </row>
    <row r="10" spans="6:16" x14ac:dyDescent="0.25">
      <c r="H10" s="4" t="s">
        <v>73</v>
      </c>
    </row>
    <row r="11" spans="6:16" x14ac:dyDescent="0.25">
      <c r="M11" s="13" t="s">
        <v>53</v>
      </c>
    </row>
    <row r="12" spans="6:16" x14ac:dyDescent="0.25">
      <c r="L12" t="s">
        <v>2</v>
      </c>
    </row>
    <row r="14" spans="6:16" x14ac:dyDescent="0.25">
      <c r="M14" t="s">
        <v>1</v>
      </c>
      <c r="N14" t="s">
        <v>74</v>
      </c>
    </row>
    <row r="16" spans="6:16" ht="15.75" thickBot="1" x14ac:dyDescent="0.3">
      <c r="K16" t="s">
        <v>54</v>
      </c>
      <c r="N16" t="s">
        <v>75</v>
      </c>
      <c r="O16" s="4">
        <f>SQRT((2*(2.5/9.81)))</f>
        <v>0.71392156146353225</v>
      </c>
      <c r="P16" s="6" t="s">
        <v>70</v>
      </c>
    </row>
    <row r="17" spans="2:18" ht="15.75" thickBot="1" x14ac:dyDescent="0.3">
      <c r="N17" s="9" t="s">
        <v>72</v>
      </c>
      <c r="O17" s="18">
        <f>-9.81*O16</f>
        <v>-7.0035705179572521</v>
      </c>
      <c r="P17" t="s">
        <v>47</v>
      </c>
      <c r="Q17" s="18">
        <f>O17*100</f>
        <v>-700.35705179572517</v>
      </c>
      <c r="R17" t="s">
        <v>66</v>
      </c>
    </row>
    <row r="18" spans="2:18" x14ac:dyDescent="0.25">
      <c r="O18" s="4"/>
    </row>
    <row r="21" spans="2:18" x14ac:dyDescent="0.25">
      <c r="K21" t="s">
        <v>51</v>
      </c>
      <c r="P21" s="5" t="s">
        <v>52</v>
      </c>
    </row>
    <row r="22" spans="2:18" x14ac:dyDescent="0.25">
      <c r="K22" t="s">
        <v>5</v>
      </c>
      <c r="N22" t="s">
        <v>48</v>
      </c>
    </row>
    <row r="23" spans="2:18" x14ac:dyDescent="0.25">
      <c r="K23" t="s">
        <v>5</v>
      </c>
      <c r="N23" s="5" t="s">
        <v>49</v>
      </c>
    </row>
    <row r="24" spans="2:18" x14ac:dyDescent="0.25">
      <c r="K24" t="s">
        <v>6</v>
      </c>
      <c r="P24" s="5" t="s">
        <v>8</v>
      </c>
    </row>
    <row r="25" spans="2:18" x14ac:dyDescent="0.25">
      <c r="K25" t="s">
        <v>7</v>
      </c>
      <c r="N25" s="12" t="s">
        <v>9</v>
      </c>
    </row>
    <row r="27" spans="2:18" x14ac:dyDescent="0.25">
      <c r="J27" t="s">
        <v>16</v>
      </c>
    </row>
    <row r="28" spans="2:18" x14ac:dyDescent="0.25">
      <c r="J28" t="s">
        <v>17</v>
      </c>
      <c r="K28" t="s">
        <v>18</v>
      </c>
    </row>
    <row r="29" spans="2:18" ht="15.75" thickBot="1" x14ac:dyDescent="0.3"/>
    <row r="30" spans="2:18" ht="15.75" thickBot="1" x14ac:dyDescent="0.3">
      <c r="B30" s="1" t="s">
        <v>10</v>
      </c>
      <c r="C30" s="3"/>
      <c r="K30" s="1" t="s">
        <v>19</v>
      </c>
      <c r="L30" s="2" t="s">
        <v>50</v>
      </c>
      <c r="M30" s="3"/>
    </row>
    <row r="32" spans="2:18" x14ac:dyDescent="0.25">
      <c r="B32" t="s">
        <v>11</v>
      </c>
      <c r="K32" t="s">
        <v>55</v>
      </c>
    </row>
    <row r="33" spans="1:16" x14ac:dyDescent="0.25">
      <c r="K33" t="s">
        <v>56</v>
      </c>
    </row>
    <row r="34" spans="1:16" x14ac:dyDescent="0.25">
      <c r="A34" t="s">
        <v>12</v>
      </c>
      <c r="K34" t="s">
        <v>57</v>
      </c>
    </row>
    <row r="35" spans="1:16" x14ac:dyDescent="0.25">
      <c r="A35" s="6" t="s">
        <v>13</v>
      </c>
      <c r="K35" t="s">
        <v>58</v>
      </c>
    </row>
    <row r="36" spans="1:16" x14ac:dyDescent="0.25">
      <c r="A36" t="s">
        <v>14</v>
      </c>
      <c r="C36" s="4">
        <f>I52/2/10</f>
        <v>0.46500000000000002</v>
      </c>
      <c r="D36" s="30" t="s">
        <v>92</v>
      </c>
      <c r="K36" t="s">
        <v>65</v>
      </c>
    </row>
    <row r="37" spans="1:16" x14ac:dyDescent="0.25">
      <c r="A37" t="s">
        <v>15</v>
      </c>
    </row>
    <row r="38" spans="1:16" ht="15.75" thickBot="1" x14ac:dyDescent="0.3"/>
    <row r="39" spans="1:16" ht="15.75" thickBot="1" x14ac:dyDescent="0.3">
      <c r="A39" t="s">
        <v>60</v>
      </c>
      <c r="B39" t="s">
        <v>21</v>
      </c>
      <c r="C39" t="s">
        <v>44</v>
      </c>
      <c r="L39" t="s">
        <v>59</v>
      </c>
      <c r="N39" s="17">
        <f>G56*F49/6*3.14*F48*G50</f>
        <v>1.1616402416528705E-3</v>
      </c>
      <c r="O39" s="4" t="s">
        <v>66</v>
      </c>
    </row>
    <row r="40" spans="1:16" x14ac:dyDescent="0.25">
      <c r="B40" t="s">
        <v>20</v>
      </c>
      <c r="J40" s="4" t="s">
        <v>2</v>
      </c>
    </row>
    <row r="41" spans="1:16" x14ac:dyDescent="0.25">
      <c r="E41" t="s">
        <v>61</v>
      </c>
      <c r="K41" s="6"/>
    </row>
    <row r="42" spans="1:16" ht="15.75" thickBot="1" x14ac:dyDescent="0.3">
      <c r="A42" s="6" t="s">
        <v>22</v>
      </c>
      <c r="F42" s="4">
        <v>11.34</v>
      </c>
      <c r="J42" s="4" t="s">
        <v>4</v>
      </c>
      <c r="K42" s="6" t="s">
        <v>63</v>
      </c>
      <c r="O42" s="15">
        <f>17.1*-0.000001</f>
        <v>-1.7100000000000002E-5</v>
      </c>
    </row>
    <row r="43" spans="1:16" ht="15.75" thickBot="1" x14ac:dyDescent="0.3">
      <c r="A43" s="6" t="s">
        <v>23</v>
      </c>
      <c r="D43" s="7">
        <v>1</v>
      </c>
      <c r="E43">
        <f>2/F49*(((I55-F47)/F48)*F49*B54)</f>
        <v>2071.2192749999999</v>
      </c>
      <c r="F43" t="s">
        <v>46</v>
      </c>
      <c r="G43" s="14">
        <f>E43/100</f>
        <v>20.71219275</v>
      </c>
      <c r="H43" t="s">
        <v>47</v>
      </c>
      <c r="K43" s="6" t="s">
        <v>64</v>
      </c>
      <c r="O43" s="16">
        <f>10*100000000000000</f>
        <v>1000000000000000</v>
      </c>
    </row>
    <row r="44" spans="1:16" ht="15.75" thickBot="1" x14ac:dyDescent="0.3">
      <c r="A44" s="6" t="s">
        <v>24</v>
      </c>
    </row>
    <row r="45" spans="1:16" ht="15.75" thickBot="1" x14ac:dyDescent="0.3">
      <c r="A45" s="6" t="s">
        <v>25</v>
      </c>
      <c r="L45" t="s">
        <v>67</v>
      </c>
      <c r="M45" t="s">
        <v>68</v>
      </c>
      <c r="O45" s="19">
        <f xml:space="preserve"> 0.47/2*1*O17*G50*3.14</f>
        <v>-2.403089628618305</v>
      </c>
      <c r="P45" t="s">
        <v>71</v>
      </c>
    </row>
    <row r="46" spans="1:16" x14ac:dyDescent="0.25">
      <c r="A46" s="6" t="s">
        <v>14</v>
      </c>
      <c r="C46" s="4">
        <f>I52/2/100</f>
        <v>4.6500000000000007E-2</v>
      </c>
      <c r="D46" t="s">
        <v>91</v>
      </c>
      <c r="F46" s="4" t="s">
        <v>33</v>
      </c>
      <c r="G46" t="s">
        <v>32</v>
      </c>
      <c r="J46" s="4" t="s">
        <v>3</v>
      </c>
      <c r="L46">
        <v>2</v>
      </c>
      <c r="M46" t="s">
        <v>69</v>
      </c>
    </row>
    <row r="47" spans="1:16" x14ac:dyDescent="0.25">
      <c r="F47" s="9">
        <v>1</v>
      </c>
    </row>
    <row r="48" spans="1:16" x14ac:dyDescent="0.25">
      <c r="A48" t="s">
        <v>34</v>
      </c>
      <c r="F48">
        <v>1E-3</v>
      </c>
      <c r="G48">
        <v>1</v>
      </c>
    </row>
    <row r="49" spans="1:15" ht="15.75" thickBot="1" x14ac:dyDescent="0.3">
      <c r="E49" t="s">
        <v>26</v>
      </c>
      <c r="F49">
        <v>0.98099999999999998</v>
      </c>
      <c r="G49" t="s">
        <v>43</v>
      </c>
      <c r="H49" s="4">
        <v>9.81</v>
      </c>
      <c r="I49" t="s">
        <v>47</v>
      </c>
    </row>
    <row r="50" spans="1:15" ht="15.75" thickBot="1" x14ac:dyDescent="0.3">
      <c r="A50" t="s">
        <v>35</v>
      </c>
      <c r="E50" s="7" t="s">
        <v>37</v>
      </c>
      <c r="F50" s="4"/>
      <c r="G50" s="18">
        <f>0.93/2</f>
        <v>0.46500000000000002</v>
      </c>
      <c r="H50" s="4">
        <v>4.65E-2</v>
      </c>
      <c r="I50">
        <f>(G56*F49)/6*3.14*F48*G50</f>
        <v>1.1616402416528705E-3</v>
      </c>
    </row>
    <row r="52" spans="1:15" x14ac:dyDescent="0.25">
      <c r="A52" t="s">
        <v>80</v>
      </c>
      <c r="C52" s="4" t="s">
        <v>36</v>
      </c>
      <c r="H52" s="7" t="s">
        <v>27</v>
      </c>
      <c r="I52" s="4">
        <f>9.3</f>
        <v>9.3000000000000007</v>
      </c>
      <c r="J52" s="4" t="s">
        <v>90</v>
      </c>
    </row>
    <row r="53" spans="1:15" ht="15.75" thickBot="1" x14ac:dyDescent="0.3">
      <c r="C53" s="9" t="s">
        <v>40</v>
      </c>
      <c r="H53" s="6" t="s">
        <v>28</v>
      </c>
      <c r="I53" s="4">
        <v>1E-3</v>
      </c>
      <c r="J53" t="s">
        <v>29</v>
      </c>
    </row>
    <row r="54" spans="1:15" ht="15.75" thickBot="1" x14ac:dyDescent="0.3">
      <c r="A54" s="9" t="s">
        <v>81</v>
      </c>
      <c r="B54" s="10">
        <f>G50*G50*G50</f>
        <v>0.10054462500000001</v>
      </c>
      <c r="C54" t="s">
        <v>38</v>
      </c>
      <c r="H54" t="s">
        <v>30</v>
      </c>
      <c r="I54" s="4">
        <v>9.81</v>
      </c>
      <c r="J54" t="s">
        <v>26</v>
      </c>
    </row>
    <row r="55" spans="1:15" x14ac:dyDescent="0.25">
      <c r="H55" s="8" t="s">
        <v>31</v>
      </c>
      <c r="I55" s="4">
        <v>11.3</v>
      </c>
      <c r="J55" t="s">
        <v>45</v>
      </c>
    </row>
    <row r="56" spans="1:15" x14ac:dyDescent="0.25">
      <c r="D56">
        <f>B54*3.14*4/3</f>
        <v>0.42094683000000011</v>
      </c>
      <c r="E56" t="s">
        <v>38</v>
      </c>
      <c r="F56" s="9" t="s">
        <v>39</v>
      </c>
      <c r="G56" s="4">
        <f>D57/0.981</f>
        <v>4.8659908788990833</v>
      </c>
      <c r="H56" t="s">
        <v>42</v>
      </c>
      <c r="I56">
        <f>G56/1000</f>
        <v>4.8659908788990834E-3</v>
      </c>
      <c r="J56" s="4" t="s">
        <v>62</v>
      </c>
    </row>
    <row r="57" spans="1:15" x14ac:dyDescent="0.25">
      <c r="D57" s="11">
        <f>D56*11.34</f>
        <v>4.7735370522000009</v>
      </c>
      <c r="E57" t="s">
        <v>41</v>
      </c>
    </row>
    <row r="59" spans="1:15" ht="15.75" thickBot="1" x14ac:dyDescent="0.3"/>
    <row r="60" spans="1:15" ht="15.75" thickBot="1" x14ac:dyDescent="0.3">
      <c r="G60" s="1"/>
      <c r="H60" s="2" t="s">
        <v>76</v>
      </c>
      <c r="I60" s="2"/>
      <c r="J60" s="2"/>
      <c r="K60" s="3" t="s">
        <v>86</v>
      </c>
    </row>
    <row r="62" spans="1:15" x14ac:dyDescent="0.25">
      <c r="D62" s="20"/>
      <c r="E62" s="20"/>
      <c r="F62" t="s">
        <v>93</v>
      </c>
      <c r="G62">
        <f>C46</f>
        <v>4.6500000000000007E-2</v>
      </c>
      <c r="I62" s="9" t="s">
        <v>82</v>
      </c>
      <c r="J62" s="28">
        <f>G62*G62*G62*3.14*4/3</f>
        <v>4.2094683000000016E-4</v>
      </c>
      <c r="L62" t="s">
        <v>83</v>
      </c>
      <c r="O62" s="4">
        <v>1</v>
      </c>
    </row>
    <row r="63" spans="1:15" x14ac:dyDescent="0.25">
      <c r="D63" s="20"/>
      <c r="E63" s="24"/>
      <c r="M63" t="s">
        <v>84</v>
      </c>
      <c r="O63" s="4">
        <v>10300</v>
      </c>
    </row>
    <row r="64" spans="1:15" x14ac:dyDescent="0.25">
      <c r="D64" s="20"/>
      <c r="E64" s="24"/>
    </row>
    <row r="65" spans="3:15" ht="15.75" thickBot="1" x14ac:dyDescent="0.3">
      <c r="D65" s="20"/>
    </row>
    <row r="66" spans="3:15" x14ac:dyDescent="0.25">
      <c r="C66" s="22" t="s">
        <v>79</v>
      </c>
      <c r="D66" s="27" t="s">
        <v>77</v>
      </c>
      <c r="E66" s="26" t="s">
        <v>85</v>
      </c>
      <c r="F66" s="29">
        <f>J62*O63*9.8/(6*3.14*O62*G62)</f>
        <v>48.501670000000011</v>
      </c>
      <c r="G66" t="s">
        <v>47</v>
      </c>
    </row>
    <row r="67" spans="3:15" ht="15.75" thickBot="1" x14ac:dyDescent="0.3">
      <c r="C67" s="23"/>
      <c r="D67" s="21" t="s">
        <v>78</v>
      </c>
      <c r="E67" s="25"/>
    </row>
    <row r="68" spans="3:15" ht="15.75" thickBot="1" x14ac:dyDescent="0.3">
      <c r="G68" s="4"/>
    </row>
    <row r="69" spans="3:15" ht="15.75" thickBot="1" x14ac:dyDescent="0.3">
      <c r="G69" s="1"/>
      <c r="H69" s="2" t="s">
        <v>87</v>
      </c>
      <c r="I69" s="2"/>
      <c r="J69" s="2"/>
      <c r="K69" s="3"/>
    </row>
    <row r="71" spans="3:15" ht="15.75" thickBot="1" x14ac:dyDescent="0.3">
      <c r="M71" t="s">
        <v>88</v>
      </c>
      <c r="O71" s="4">
        <f>0.1*1</f>
        <v>0.1</v>
      </c>
    </row>
    <row r="72" spans="3:15" x14ac:dyDescent="0.25">
      <c r="E72" s="22" t="s">
        <v>79</v>
      </c>
      <c r="F72" s="27" t="s">
        <v>77</v>
      </c>
      <c r="G72" t="s">
        <v>89</v>
      </c>
      <c r="H72" s="29">
        <f>J62*O63*9.8/(6*3.14*O71*G62)</f>
        <v>485.01670000000013</v>
      </c>
      <c r="I72" s="4" t="s">
        <v>47</v>
      </c>
    </row>
    <row r="73" spans="3:15" ht="15.75" thickBot="1" x14ac:dyDescent="0.3">
      <c r="E73" s="23"/>
      <c r="F73" s="21" t="s">
        <v>78</v>
      </c>
      <c r="I73" s="4"/>
    </row>
  </sheetData>
  <pageMargins left="0.70866141732283472" right="0.70866141732283472" top="0.74803149606299213" bottom="0.74803149606299213" header="0.31496062992125984" footer="0.31496062992125984"/>
  <pageSetup paperSize="9" scale="55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2</dc:creator>
  <cp:lastModifiedBy>roberto 2</cp:lastModifiedBy>
  <cp:lastPrinted>2013-04-25T18:55:11Z</cp:lastPrinted>
  <dcterms:created xsi:type="dcterms:W3CDTF">2013-04-25T04:37:29Z</dcterms:created>
  <dcterms:modified xsi:type="dcterms:W3CDTF">2013-05-01T16:05:24Z</dcterms:modified>
</cp:coreProperties>
</file>